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6\"/>
    </mc:Choice>
  </mc:AlternateContent>
  <bookViews>
    <workbookView xWindow="0" yWindow="0" windowWidth="23040" windowHeight="8832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externalReferences>
    <externalReference r:id="rId22"/>
    <externalReference r:id="rId23"/>
    <externalReference r:id="rId24"/>
    <externalReference r:id="rId25"/>
  </externalReference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 iterateDelta="1E-4"/>
</workbook>
</file>

<file path=xl/calcChain.xml><?xml version="1.0" encoding="utf-8"?>
<calcChain xmlns="http://schemas.openxmlformats.org/spreadsheetml/2006/main">
  <c r="C40" i="22" l="1"/>
  <c r="C39" i="22"/>
  <c r="C38" i="22"/>
  <c r="C37" i="22"/>
  <c r="C36" i="22"/>
  <c r="C35" i="22"/>
  <c r="C40" i="21"/>
  <c r="C39" i="21"/>
  <c r="C38" i="21"/>
  <c r="C37" i="21"/>
  <c r="C36" i="21"/>
  <c r="C35" i="21"/>
  <c r="C40" i="19"/>
  <c r="C39" i="19"/>
  <c r="C38" i="19"/>
  <c r="C37" i="19"/>
  <c r="C36" i="19"/>
  <c r="C35" i="19"/>
  <c r="C40" i="18"/>
  <c r="C39" i="18"/>
  <c r="C38" i="18"/>
  <c r="C37" i="18"/>
  <c r="C36" i="18"/>
  <c r="C35" i="18"/>
  <c r="C40" i="17"/>
  <c r="C39" i="17"/>
  <c r="C38" i="17"/>
  <c r="C37" i="17"/>
  <c r="C36" i="17"/>
  <c r="C35" i="17"/>
  <c r="C40" i="16"/>
  <c r="C39" i="16"/>
  <c r="C38" i="16"/>
  <c r="C37" i="16"/>
  <c r="C36" i="16"/>
  <c r="C35" i="16"/>
  <c r="C40" i="15"/>
  <c r="C39" i="15"/>
  <c r="C38" i="15"/>
  <c r="C37" i="15"/>
  <c r="C36" i="15"/>
  <c r="C35" i="15"/>
  <c r="C40" i="14"/>
  <c r="C39" i="14"/>
  <c r="C38" i="14"/>
  <c r="C37" i="14"/>
  <c r="C36" i="14"/>
  <c r="C35" i="14"/>
  <c r="C40" i="13"/>
  <c r="C39" i="13"/>
  <c r="C38" i="13"/>
  <c r="C37" i="13"/>
  <c r="C36" i="13"/>
  <c r="C35" i="13"/>
  <c r="C40" i="12"/>
  <c r="C39" i="12"/>
  <c r="C38" i="12"/>
  <c r="C37" i="12"/>
  <c r="C36" i="12"/>
  <c r="C35" i="12"/>
  <c r="C40" i="11"/>
  <c r="C39" i="11"/>
  <c r="C38" i="11"/>
  <c r="C37" i="11"/>
  <c r="C36" i="11"/>
  <c r="C35" i="11"/>
  <c r="C40" i="10"/>
  <c r="C39" i="10"/>
  <c r="C38" i="10"/>
  <c r="C37" i="10"/>
  <c r="C36" i="10"/>
  <c r="C35" i="10"/>
  <c r="C40" i="9"/>
  <c r="C39" i="9"/>
  <c r="C38" i="9"/>
  <c r="C37" i="9"/>
  <c r="C36" i="9"/>
  <c r="C35" i="9"/>
  <c r="C40" i="8"/>
  <c r="C39" i="8"/>
  <c r="C38" i="8"/>
  <c r="C37" i="8"/>
  <c r="C36" i="8"/>
  <c r="C35" i="8"/>
  <c r="C40" i="7"/>
  <c r="C39" i="7"/>
  <c r="C38" i="7"/>
  <c r="C37" i="7"/>
  <c r="C36" i="7"/>
  <c r="C35" i="7"/>
  <c r="C40" i="6"/>
  <c r="C39" i="6"/>
  <c r="C38" i="6"/>
  <c r="C37" i="6"/>
  <c r="C36" i="6"/>
  <c r="C35" i="6"/>
  <c r="C40" i="5"/>
  <c r="C39" i="5"/>
  <c r="C38" i="5"/>
  <c r="C37" i="5"/>
  <c r="C36" i="5"/>
  <c r="C35" i="5"/>
  <c r="C40" i="4"/>
  <c r="C39" i="4"/>
  <c r="C38" i="4"/>
  <c r="C37" i="4"/>
  <c r="C36" i="4"/>
  <c r="C35" i="4"/>
  <c r="C40" i="20"/>
  <c r="C39" i="20"/>
  <c r="C38" i="20"/>
  <c r="C37" i="20"/>
  <c r="C36" i="20"/>
  <c r="C35" i="20"/>
  <c r="C39" i="1"/>
  <c r="U40" i="22"/>
  <c r="T40" i="22"/>
  <c r="B40" i="22"/>
  <c r="U39" i="22"/>
  <c r="T39" i="22"/>
  <c r="B39" i="22"/>
  <c r="U38" i="22"/>
  <c r="T38" i="22"/>
  <c r="B38" i="22"/>
  <c r="U37" i="22"/>
  <c r="T37" i="22"/>
  <c r="B37" i="22"/>
  <c r="U36" i="22"/>
  <c r="T36" i="22"/>
  <c r="B36" i="22"/>
  <c r="U35" i="22"/>
  <c r="T35" i="22"/>
  <c r="B35" i="22"/>
  <c r="W32" i="22"/>
  <c r="V32" i="22"/>
  <c r="H32" i="22"/>
  <c r="Y32" i="22" s="1"/>
  <c r="F32" i="22"/>
  <c r="X32" i="22" s="1"/>
  <c r="C32" i="22"/>
  <c r="B32" i="22"/>
  <c r="W31" i="22"/>
  <c r="V31" i="22"/>
  <c r="H31" i="22"/>
  <c r="Y31" i="22" s="1"/>
  <c r="F31" i="22"/>
  <c r="X31" i="22" s="1"/>
  <c r="C31" i="22"/>
  <c r="B31" i="22"/>
  <c r="W30" i="22"/>
  <c r="V30" i="22"/>
  <c r="H30" i="22"/>
  <c r="Y30" i="22" s="1"/>
  <c r="F30" i="22"/>
  <c r="X30" i="22" s="1"/>
  <c r="C30" i="22"/>
  <c r="B30" i="22"/>
  <c r="X29" i="22"/>
  <c r="W29" i="22"/>
  <c r="V29" i="22"/>
  <c r="F29" i="22"/>
  <c r="Y29" i="22" s="1"/>
  <c r="C29" i="22"/>
  <c r="B29" i="22"/>
  <c r="W28" i="22"/>
  <c r="V28" i="22"/>
  <c r="H28" i="22"/>
  <c r="X28" i="22" s="1"/>
  <c r="F28" i="22"/>
  <c r="C28" i="22"/>
  <c r="B28" i="22"/>
  <c r="W27" i="22"/>
  <c r="V27" i="22"/>
  <c r="H27" i="22"/>
  <c r="X27" i="22" s="1"/>
  <c r="F27" i="22"/>
  <c r="C27" i="22"/>
  <c r="B27" i="22"/>
  <c r="W26" i="22"/>
  <c r="V26" i="22"/>
  <c r="H26" i="22"/>
  <c r="X26" i="22" s="1"/>
  <c r="F26" i="22"/>
  <c r="C26" i="22"/>
  <c r="B26" i="22"/>
  <c r="W25" i="22"/>
  <c r="V25" i="22"/>
  <c r="H25" i="22"/>
  <c r="X25" i="22" s="1"/>
  <c r="F25" i="22"/>
  <c r="C25" i="22"/>
  <c r="B25" i="22"/>
  <c r="W24" i="22"/>
  <c r="V24" i="22"/>
  <c r="H24" i="22"/>
  <c r="X24" i="22" s="1"/>
  <c r="F24" i="22"/>
  <c r="C24" i="22"/>
  <c r="B24" i="22"/>
  <c r="V23" i="22"/>
  <c r="F23" i="22"/>
  <c r="X23" i="22" s="1"/>
  <c r="C23" i="22"/>
  <c r="B23" i="22"/>
  <c r="V22" i="22"/>
  <c r="H22" i="22"/>
  <c r="Y22" i="22" s="1"/>
  <c r="F22" i="22"/>
  <c r="W22" i="22" s="1"/>
  <c r="C22" i="22"/>
  <c r="B22" i="22"/>
  <c r="V21" i="22"/>
  <c r="H21" i="22"/>
  <c r="Y21" i="22" s="1"/>
  <c r="F21" i="22"/>
  <c r="W21" i="22" s="1"/>
  <c r="C21" i="22"/>
  <c r="B21" i="22"/>
  <c r="X20" i="22"/>
  <c r="V20" i="22"/>
  <c r="F20" i="22"/>
  <c r="W20" i="22" s="1"/>
  <c r="C20" i="22"/>
  <c r="B20" i="22"/>
  <c r="X19" i="22"/>
  <c r="W19" i="22"/>
  <c r="V19" i="22"/>
  <c r="F19" i="22"/>
  <c r="Y19" i="22" s="1"/>
  <c r="C19" i="22"/>
  <c r="B19" i="22"/>
  <c r="W18" i="22"/>
  <c r="V18" i="22"/>
  <c r="H18" i="22"/>
  <c r="Y18" i="22" s="1"/>
  <c r="F18" i="22"/>
  <c r="X18" i="22" s="1"/>
  <c r="C18" i="22"/>
  <c r="B18" i="22"/>
  <c r="W17" i="22"/>
  <c r="V17" i="22"/>
  <c r="H17" i="22"/>
  <c r="Y17" i="22" s="1"/>
  <c r="F17" i="22"/>
  <c r="X17" i="22" s="1"/>
  <c r="C17" i="22"/>
  <c r="B17" i="22"/>
  <c r="W16" i="22"/>
  <c r="V16" i="22"/>
  <c r="H16" i="22"/>
  <c r="Y16" i="22" s="1"/>
  <c r="F16" i="22"/>
  <c r="X16" i="22" s="1"/>
  <c r="C16" i="22"/>
  <c r="B16" i="22"/>
  <c r="X15" i="22"/>
  <c r="W15" i="22"/>
  <c r="V15" i="22"/>
  <c r="F15" i="22"/>
  <c r="Y15" i="22" s="1"/>
  <c r="C15" i="22"/>
  <c r="B15" i="22"/>
  <c r="V14" i="22"/>
  <c r="F14" i="22"/>
  <c r="X14" i="22" s="1"/>
  <c r="C14" i="22"/>
  <c r="B14" i="22"/>
  <c r="X13" i="22"/>
  <c r="V13" i="22"/>
  <c r="F13" i="22"/>
  <c r="W13" i="22" s="1"/>
  <c r="C13" i="22"/>
  <c r="B13" i="22"/>
  <c r="Y14" i="22" l="1"/>
  <c r="X21" i="22"/>
  <c r="X22" i="22"/>
  <c r="Y23" i="22"/>
  <c r="Y24" i="22"/>
  <c r="Y25" i="22"/>
  <c r="Y26" i="22"/>
  <c r="Y27" i="22"/>
  <c r="Y28" i="22"/>
  <c r="Y13" i="22"/>
  <c r="Y20" i="22"/>
  <c r="W14" i="22"/>
  <c r="W23" i="22"/>
  <c r="U40" i="21"/>
  <c r="T40" i="21"/>
  <c r="B40" i="21"/>
  <c r="U39" i="21"/>
  <c r="T39" i="21"/>
  <c r="B39" i="21"/>
  <c r="U38" i="21"/>
  <c r="T38" i="21"/>
  <c r="B38" i="21"/>
  <c r="U37" i="21"/>
  <c r="T37" i="21"/>
  <c r="B37" i="21"/>
  <c r="U36" i="21"/>
  <c r="T36" i="21"/>
  <c r="B36" i="21"/>
  <c r="U35" i="21"/>
  <c r="T35" i="21"/>
  <c r="B35" i="21"/>
  <c r="W32" i="21"/>
  <c r="V32" i="21"/>
  <c r="H32" i="21"/>
  <c r="Y32" i="21" s="1"/>
  <c r="F32" i="21"/>
  <c r="X32" i="21" s="1"/>
  <c r="C32" i="21"/>
  <c r="B32" i="21"/>
  <c r="W31" i="21"/>
  <c r="V31" i="21"/>
  <c r="H31" i="21"/>
  <c r="Y31" i="21" s="1"/>
  <c r="F31" i="21"/>
  <c r="X31" i="21" s="1"/>
  <c r="C31" i="21"/>
  <c r="B31" i="21"/>
  <c r="X30" i="21"/>
  <c r="W30" i="21"/>
  <c r="V30" i="21"/>
  <c r="F30" i="21"/>
  <c r="Y30" i="21" s="1"/>
  <c r="C30" i="21"/>
  <c r="B30" i="21"/>
  <c r="W29" i="21"/>
  <c r="V29" i="21"/>
  <c r="H29" i="21"/>
  <c r="X29" i="21" s="1"/>
  <c r="F29" i="21"/>
  <c r="C29" i="21"/>
  <c r="B29" i="21"/>
  <c r="W28" i="21"/>
  <c r="V28" i="21"/>
  <c r="H28" i="21"/>
  <c r="X28" i="21" s="1"/>
  <c r="F28" i="21"/>
  <c r="C28" i="21"/>
  <c r="B28" i="21"/>
  <c r="V27" i="21"/>
  <c r="F27" i="21"/>
  <c r="X27" i="21" s="1"/>
  <c r="C27" i="21"/>
  <c r="B27" i="21"/>
  <c r="V26" i="21"/>
  <c r="H26" i="21"/>
  <c r="Y26" i="21" s="1"/>
  <c r="F26" i="21"/>
  <c r="W26" i="21" s="1"/>
  <c r="C26" i="21"/>
  <c r="B26" i="21"/>
  <c r="V25" i="21"/>
  <c r="H25" i="21"/>
  <c r="Y25" i="21" s="1"/>
  <c r="F25" i="21"/>
  <c r="W25" i="21" s="1"/>
  <c r="C25" i="21"/>
  <c r="B25" i="21"/>
  <c r="V24" i="21"/>
  <c r="H24" i="21"/>
  <c r="Y24" i="21" s="1"/>
  <c r="F24" i="21"/>
  <c r="W24" i="21" s="1"/>
  <c r="C24" i="21"/>
  <c r="B24" i="21"/>
  <c r="V23" i="21"/>
  <c r="H23" i="21"/>
  <c r="Y23" i="21" s="1"/>
  <c r="F23" i="21"/>
  <c r="W23" i="21" s="1"/>
  <c r="C23" i="21"/>
  <c r="B23" i="21"/>
  <c r="V22" i="21"/>
  <c r="H22" i="21"/>
  <c r="Y22" i="21" s="1"/>
  <c r="F22" i="21"/>
  <c r="W22" i="21" s="1"/>
  <c r="C22" i="21"/>
  <c r="B22" i="21"/>
  <c r="V21" i="21"/>
  <c r="H21" i="21"/>
  <c r="Y21" i="21" s="1"/>
  <c r="F21" i="21"/>
  <c r="W21" i="21" s="1"/>
  <c r="C21" i="21"/>
  <c r="B21" i="21"/>
  <c r="V20" i="21"/>
  <c r="H20" i="21"/>
  <c r="Y20" i="21" s="1"/>
  <c r="F20" i="21"/>
  <c r="W20" i="21" s="1"/>
  <c r="C20" i="21"/>
  <c r="B20" i="21"/>
  <c r="V19" i="21"/>
  <c r="H19" i="21"/>
  <c r="Y19" i="21" s="1"/>
  <c r="F19" i="21"/>
  <c r="W19" i="21" s="1"/>
  <c r="C19" i="21"/>
  <c r="B19" i="21"/>
  <c r="V18" i="21"/>
  <c r="H18" i="21"/>
  <c r="Y18" i="21" s="1"/>
  <c r="F18" i="21"/>
  <c r="W18" i="21" s="1"/>
  <c r="C18" i="21"/>
  <c r="B18" i="21"/>
  <c r="X17" i="21"/>
  <c r="V17" i="21"/>
  <c r="F17" i="21"/>
  <c r="W17" i="21" s="1"/>
  <c r="C17" i="21"/>
  <c r="B17" i="21"/>
  <c r="W16" i="21"/>
  <c r="V16" i="21"/>
  <c r="H16" i="21"/>
  <c r="Y16" i="21" s="1"/>
  <c r="F16" i="21"/>
  <c r="X16" i="21" s="1"/>
  <c r="C16" i="21"/>
  <c r="B16" i="21"/>
  <c r="X15" i="21"/>
  <c r="W15" i="21"/>
  <c r="V15" i="21"/>
  <c r="F15" i="21"/>
  <c r="Y15" i="21" s="1"/>
  <c r="C15" i="21"/>
  <c r="B15" i="21"/>
  <c r="X14" i="21"/>
  <c r="W14" i="21"/>
  <c r="V14" i="21"/>
  <c r="F14" i="21"/>
  <c r="Y14" i="21" s="1"/>
  <c r="C14" i="21"/>
  <c r="B14" i="21"/>
  <c r="W13" i="21"/>
  <c r="V13" i="21"/>
  <c r="H13" i="21"/>
  <c r="X13" i="21" s="1"/>
  <c r="F13" i="21"/>
  <c r="C13" i="21"/>
  <c r="B13" i="21"/>
  <c r="Y13" i="21" l="1"/>
  <c r="X18" i="21"/>
  <c r="X19" i="21"/>
  <c r="X20" i="21"/>
  <c r="X21" i="21"/>
  <c r="X22" i="21"/>
  <c r="X23" i="21"/>
  <c r="X24" i="21"/>
  <c r="X25" i="21"/>
  <c r="X26" i="21"/>
  <c r="Y27" i="21"/>
  <c r="Y28" i="21"/>
  <c r="Y29" i="21"/>
  <c r="Y17" i="21"/>
  <c r="W27" i="21"/>
  <c r="U40" i="18"/>
  <c r="T40" i="18"/>
  <c r="B40" i="18"/>
  <c r="U39" i="18"/>
  <c r="T39" i="18"/>
  <c r="B39" i="18"/>
  <c r="U38" i="18"/>
  <c r="T38" i="18"/>
  <c r="B38" i="18"/>
  <c r="U37" i="18"/>
  <c r="T37" i="18"/>
  <c r="B37" i="18"/>
  <c r="U36" i="18"/>
  <c r="T36" i="18"/>
  <c r="B36" i="18"/>
  <c r="U35" i="18"/>
  <c r="T35" i="18"/>
  <c r="B35" i="18"/>
  <c r="W32" i="18"/>
  <c r="V32" i="18"/>
  <c r="H32" i="18"/>
  <c r="X32" i="18" s="1"/>
  <c r="F32" i="18"/>
  <c r="C32" i="18"/>
  <c r="B32" i="18"/>
  <c r="W31" i="18"/>
  <c r="V31" i="18"/>
  <c r="H31" i="18"/>
  <c r="X31" i="18" s="1"/>
  <c r="F31" i="18"/>
  <c r="C31" i="18"/>
  <c r="B31" i="18"/>
  <c r="W30" i="18"/>
  <c r="V30" i="18"/>
  <c r="H30" i="18"/>
  <c r="X30" i="18" s="1"/>
  <c r="F30" i="18"/>
  <c r="C30" i="18"/>
  <c r="B30" i="18"/>
  <c r="W29" i="18"/>
  <c r="V29" i="18"/>
  <c r="H29" i="18"/>
  <c r="X29" i="18" s="1"/>
  <c r="F29" i="18"/>
  <c r="C29" i="18"/>
  <c r="B29" i="18"/>
  <c r="V28" i="18"/>
  <c r="F28" i="18"/>
  <c r="X28" i="18" s="1"/>
  <c r="C28" i="18"/>
  <c r="B28" i="18"/>
  <c r="V27" i="18"/>
  <c r="H27" i="18"/>
  <c r="Y27" i="18" s="1"/>
  <c r="F27" i="18"/>
  <c r="W27" i="18" s="1"/>
  <c r="C27" i="18"/>
  <c r="B27" i="18"/>
  <c r="X26" i="18"/>
  <c r="V26" i="18"/>
  <c r="F26" i="18"/>
  <c r="W26" i="18" s="1"/>
  <c r="C26" i="18"/>
  <c r="B26" i="18"/>
  <c r="W25" i="18"/>
  <c r="V25" i="18"/>
  <c r="H25" i="18"/>
  <c r="Y25" i="18" s="1"/>
  <c r="F25" i="18"/>
  <c r="X25" i="18" s="1"/>
  <c r="C25" i="18"/>
  <c r="B25" i="18"/>
  <c r="W24" i="18"/>
  <c r="V24" i="18"/>
  <c r="H24" i="18"/>
  <c r="Y24" i="18" s="1"/>
  <c r="F24" i="18"/>
  <c r="X24" i="18" s="1"/>
  <c r="C24" i="18"/>
  <c r="B24" i="18"/>
  <c r="W23" i="18"/>
  <c r="V23" i="18"/>
  <c r="H23" i="18"/>
  <c r="Y23" i="18" s="1"/>
  <c r="F23" i="18"/>
  <c r="X23" i="18" s="1"/>
  <c r="C23" i="18"/>
  <c r="B23" i="18"/>
  <c r="W22" i="18"/>
  <c r="V22" i="18"/>
  <c r="H22" i="18"/>
  <c r="Y22" i="18" s="1"/>
  <c r="F22" i="18"/>
  <c r="X22" i="18" s="1"/>
  <c r="C22" i="18"/>
  <c r="B22" i="18"/>
  <c r="W21" i="18"/>
  <c r="V21" i="18"/>
  <c r="H21" i="18"/>
  <c r="Y21" i="18" s="1"/>
  <c r="F21" i="18"/>
  <c r="X21" i="18" s="1"/>
  <c r="C21" i="18"/>
  <c r="B21" i="18"/>
  <c r="W20" i="18"/>
  <c r="V20" i="18"/>
  <c r="H20" i="18"/>
  <c r="Y20" i="18" s="1"/>
  <c r="F20" i="18"/>
  <c r="X20" i="18" s="1"/>
  <c r="C20" i="18"/>
  <c r="B20" i="18"/>
  <c r="W19" i="18"/>
  <c r="V19" i="18"/>
  <c r="H19" i="18"/>
  <c r="Y19" i="18" s="1"/>
  <c r="F19" i="18"/>
  <c r="X19" i="18" s="1"/>
  <c r="C19" i="18"/>
  <c r="B19" i="18"/>
  <c r="X18" i="18"/>
  <c r="W18" i="18"/>
  <c r="V18" i="18"/>
  <c r="F18" i="18"/>
  <c r="Y18" i="18" s="1"/>
  <c r="C18" i="18"/>
  <c r="B18" i="18"/>
  <c r="W17" i="18"/>
  <c r="V17" i="18"/>
  <c r="H17" i="18"/>
  <c r="Y17" i="18" s="1"/>
  <c r="F17" i="18"/>
  <c r="X17" i="18" s="1"/>
  <c r="C17" i="18"/>
  <c r="B17" i="18"/>
  <c r="X16" i="18"/>
  <c r="W16" i="18"/>
  <c r="V16" i="18"/>
  <c r="F16" i="18"/>
  <c r="Y16" i="18" s="1"/>
  <c r="C16" i="18"/>
  <c r="B16" i="18"/>
  <c r="W15" i="18"/>
  <c r="V15" i="18"/>
  <c r="H15" i="18"/>
  <c r="X15" i="18" s="1"/>
  <c r="F15" i="18"/>
  <c r="C15" i="18"/>
  <c r="B15" i="18"/>
  <c r="W14" i="18"/>
  <c r="V14" i="18"/>
  <c r="H14" i="18"/>
  <c r="X14" i="18" s="1"/>
  <c r="F14" i="18"/>
  <c r="C14" i="18"/>
  <c r="B14" i="18"/>
  <c r="W13" i="18"/>
  <c r="V13" i="18"/>
  <c r="H13" i="18"/>
  <c r="X13" i="18" s="1"/>
  <c r="F13" i="18"/>
  <c r="C13" i="18"/>
  <c r="B13" i="18"/>
  <c r="Y13" i="18" l="1"/>
  <c r="Y14" i="18"/>
  <c r="Y15" i="18"/>
  <c r="X27" i="18"/>
  <c r="Y28" i="18"/>
  <c r="Y29" i="18"/>
  <c r="Y30" i="18"/>
  <c r="Y31" i="18"/>
  <c r="Y32" i="18"/>
  <c r="Y26" i="18"/>
  <c r="W28" i="18"/>
  <c r="U40" i="19" l="1"/>
  <c r="T40" i="19"/>
  <c r="B40" i="19"/>
  <c r="U39" i="19"/>
  <c r="T39" i="19"/>
  <c r="B39" i="19"/>
  <c r="U38" i="19"/>
  <c r="T38" i="19"/>
  <c r="B38" i="19"/>
  <c r="U37" i="19"/>
  <c r="T37" i="19"/>
  <c r="B37" i="19"/>
  <c r="U36" i="19"/>
  <c r="T36" i="19"/>
  <c r="B36" i="19"/>
  <c r="U35" i="19"/>
  <c r="T35" i="19"/>
  <c r="B35" i="19"/>
  <c r="W32" i="19"/>
  <c r="V32" i="19"/>
  <c r="H32" i="19"/>
  <c r="Y32" i="19" s="1"/>
  <c r="F32" i="19"/>
  <c r="X32" i="19" s="1"/>
  <c r="C32" i="19"/>
  <c r="B32" i="19"/>
  <c r="W31" i="19"/>
  <c r="V31" i="19"/>
  <c r="H31" i="19"/>
  <c r="Y31" i="19" s="1"/>
  <c r="F31" i="19"/>
  <c r="X31" i="19" s="1"/>
  <c r="C31" i="19"/>
  <c r="B31" i="19"/>
  <c r="X30" i="19"/>
  <c r="W30" i="19"/>
  <c r="V30" i="19"/>
  <c r="F30" i="19"/>
  <c r="Y30" i="19" s="1"/>
  <c r="C30" i="19"/>
  <c r="B30" i="19"/>
  <c r="V29" i="19"/>
  <c r="F29" i="19"/>
  <c r="X29" i="19" s="1"/>
  <c r="C29" i="19"/>
  <c r="B29" i="19"/>
  <c r="X28" i="19"/>
  <c r="V28" i="19"/>
  <c r="F28" i="19"/>
  <c r="W28" i="19" s="1"/>
  <c r="C28" i="19"/>
  <c r="B28" i="19"/>
  <c r="W27" i="19"/>
  <c r="V27" i="19"/>
  <c r="H27" i="19"/>
  <c r="Y27" i="19" s="1"/>
  <c r="F27" i="19"/>
  <c r="X27" i="19" s="1"/>
  <c r="C27" i="19"/>
  <c r="B27" i="19"/>
  <c r="W26" i="19"/>
  <c r="V26" i="19"/>
  <c r="H26" i="19"/>
  <c r="Y26" i="19" s="1"/>
  <c r="F26" i="19"/>
  <c r="X26" i="19" s="1"/>
  <c r="C26" i="19"/>
  <c r="B26" i="19"/>
  <c r="W25" i="19"/>
  <c r="V25" i="19"/>
  <c r="H25" i="19"/>
  <c r="Y25" i="19" s="1"/>
  <c r="F25" i="19"/>
  <c r="X25" i="19" s="1"/>
  <c r="C25" i="19"/>
  <c r="B25" i="19"/>
  <c r="X24" i="19"/>
  <c r="W24" i="19"/>
  <c r="V24" i="19"/>
  <c r="F24" i="19"/>
  <c r="Y24" i="19" s="1"/>
  <c r="C24" i="19"/>
  <c r="B24" i="19"/>
  <c r="X23" i="19"/>
  <c r="W23" i="19"/>
  <c r="V23" i="19"/>
  <c r="F23" i="19"/>
  <c r="Y23" i="19" s="1"/>
  <c r="C23" i="19"/>
  <c r="B23" i="19"/>
  <c r="W22" i="19"/>
  <c r="V22" i="19"/>
  <c r="H22" i="19"/>
  <c r="X22" i="19" s="1"/>
  <c r="F22" i="19"/>
  <c r="C22" i="19"/>
  <c r="B22" i="19"/>
  <c r="W21" i="19"/>
  <c r="V21" i="19"/>
  <c r="H21" i="19"/>
  <c r="X21" i="19" s="1"/>
  <c r="F21" i="19"/>
  <c r="C21" i="19"/>
  <c r="B21" i="19"/>
  <c r="W20" i="19"/>
  <c r="V20" i="19"/>
  <c r="H20" i="19"/>
  <c r="X20" i="19" s="1"/>
  <c r="F20" i="19"/>
  <c r="C20" i="19"/>
  <c r="B20" i="19"/>
  <c r="V19" i="19"/>
  <c r="F19" i="19"/>
  <c r="X19" i="19" s="1"/>
  <c r="C19" i="19"/>
  <c r="B19" i="19"/>
  <c r="X18" i="19"/>
  <c r="V18" i="19"/>
  <c r="F18" i="19"/>
  <c r="W18" i="19" s="1"/>
  <c r="C18" i="19"/>
  <c r="B18" i="19"/>
  <c r="X17" i="19"/>
  <c r="W17" i="19"/>
  <c r="V17" i="19"/>
  <c r="F17" i="19"/>
  <c r="Y17" i="19" s="1"/>
  <c r="C17" i="19"/>
  <c r="B17" i="19"/>
  <c r="W16" i="19"/>
  <c r="V16" i="19"/>
  <c r="H16" i="19"/>
  <c r="Y16" i="19" s="1"/>
  <c r="F16" i="19"/>
  <c r="X16" i="19" s="1"/>
  <c r="C16" i="19"/>
  <c r="B16" i="19"/>
  <c r="W15" i="19"/>
  <c r="V15" i="19"/>
  <c r="H15" i="19"/>
  <c r="Y15" i="19" s="1"/>
  <c r="F15" i="19"/>
  <c r="X15" i="19" s="1"/>
  <c r="C15" i="19"/>
  <c r="B15" i="19"/>
  <c r="W14" i="19"/>
  <c r="V14" i="19"/>
  <c r="H14" i="19"/>
  <c r="Y14" i="19" s="1"/>
  <c r="F14" i="19"/>
  <c r="X14" i="19" s="1"/>
  <c r="C14" i="19"/>
  <c r="B14" i="19"/>
  <c r="W13" i="19"/>
  <c r="V13" i="19"/>
  <c r="H13" i="19"/>
  <c r="Y13" i="19" s="1"/>
  <c r="F13" i="19"/>
  <c r="X13" i="19" s="1"/>
  <c r="C13" i="19"/>
  <c r="B13" i="19"/>
  <c r="Y19" i="19" l="1"/>
  <c r="Y20" i="19"/>
  <c r="Y21" i="19"/>
  <c r="Y22" i="19"/>
  <c r="Y29" i="19"/>
  <c r="Y18" i="19"/>
  <c r="Y28" i="19"/>
  <c r="W19" i="19"/>
  <c r="W29" i="19"/>
  <c r="U40" i="17"/>
  <c r="T40" i="17"/>
  <c r="U39" i="17"/>
  <c r="T39" i="17"/>
  <c r="U38" i="17"/>
  <c r="T38" i="17"/>
  <c r="U37" i="17"/>
  <c r="T37" i="17"/>
  <c r="U36" i="17"/>
  <c r="T36" i="17"/>
  <c r="U35" i="17"/>
  <c r="T35" i="17"/>
  <c r="V32" i="17"/>
  <c r="H32" i="17"/>
  <c r="Y32" i="17" s="1"/>
  <c r="F32" i="17"/>
  <c r="W32" i="17" s="1"/>
  <c r="V31" i="17"/>
  <c r="H31" i="17"/>
  <c r="Y31" i="17" s="1"/>
  <c r="F31" i="17"/>
  <c r="W31" i="17" s="1"/>
  <c r="V30" i="17"/>
  <c r="H30" i="17"/>
  <c r="Y30" i="17" s="1"/>
  <c r="F30" i="17"/>
  <c r="W30" i="17" s="1"/>
  <c r="V29" i="17"/>
  <c r="H29" i="17"/>
  <c r="Y29" i="17" s="1"/>
  <c r="F29" i="17"/>
  <c r="W29" i="17" s="1"/>
  <c r="V28" i="17"/>
  <c r="H28" i="17"/>
  <c r="Y28" i="17" s="1"/>
  <c r="F28" i="17"/>
  <c r="W28" i="17" s="1"/>
  <c r="X27" i="17"/>
  <c r="V27" i="17"/>
  <c r="F27" i="17"/>
  <c r="W27" i="17" s="1"/>
  <c r="W26" i="17"/>
  <c r="V26" i="17"/>
  <c r="H26" i="17"/>
  <c r="Y26" i="17" s="1"/>
  <c r="F26" i="17"/>
  <c r="X26" i="17" s="1"/>
  <c r="W25" i="17"/>
  <c r="V25" i="17"/>
  <c r="H25" i="17"/>
  <c r="Y25" i="17" s="1"/>
  <c r="F25" i="17"/>
  <c r="X25" i="17" s="1"/>
  <c r="W24" i="17"/>
  <c r="V24" i="17"/>
  <c r="H24" i="17"/>
  <c r="Y24" i="17" s="1"/>
  <c r="F24" i="17"/>
  <c r="X24" i="17" s="1"/>
  <c r="W23" i="17"/>
  <c r="V23" i="17"/>
  <c r="H23" i="17"/>
  <c r="Y23" i="17" s="1"/>
  <c r="F23" i="17"/>
  <c r="X23" i="17" s="1"/>
  <c r="W22" i="17"/>
  <c r="V22" i="17"/>
  <c r="H22" i="17"/>
  <c r="Y22" i="17" s="1"/>
  <c r="F22" i="17"/>
  <c r="X22" i="17" s="1"/>
  <c r="W21" i="17"/>
  <c r="V21" i="17"/>
  <c r="H21" i="17"/>
  <c r="Y21" i="17" s="1"/>
  <c r="F21" i="17"/>
  <c r="X21" i="17" s="1"/>
  <c r="W20" i="17"/>
  <c r="V20" i="17"/>
  <c r="H20" i="17"/>
  <c r="Y20" i="17" s="1"/>
  <c r="F20" i="17"/>
  <c r="X20" i="17" s="1"/>
  <c r="W19" i="17"/>
  <c r="V19" i="17"/>
  <c r="H19" i="17"/>
  <c r="Y19" i="17" s="1"/>
  <c r="F19" i="17"/>
  <c r="X19" i="17" s="1"/>
  <c r="W18" i="17"/>
  <c r="V18" i="17"/>
  <c r="H18" i="17"/>
  <c r="Y18" i="17" s="1"/>
  <c r="F18" i="17"/>
  <c r="X18" i="17" s="1"/>
  <c r="X17" i="17"/>
  <c r="W17" i="17"/>
  <c r="V17" i="17"/>
  <c r="H17" i="17"/>
  <c r="Y17" i="17" s="1"/>
  <c r="X16" i="17"/>
  <c r="W16" i="17"/>
  <c r="V16" i="17"/>
  <c r="F16" i="17"/>
  <c r="Y16" i="17" s="1"/>
  <c r="W15" i="17"/>
  <c r="V15" i="17"/>
  <c r="H15" i="17"/>
  <c r="X15" i="17" s="1"/>
  <c r="F15" i="17"/>
  <c r="Y14" i="17"/>
  <c r="X14" i="17"/>
  <c r="W14" i="17"/>
  <c r="V14" i="17"/>
  <c r="W13" i="17"/>
  <c r="V13" i="17"/>
  <c r="H13" i="17"/>
  <c r="Y13" i="17" s="1"/>
  <c r="F13" i="17"/>
  <c r="X13" i="17" s="1"/>
  <c r="Y15" i="17" l="1"/>
  <c r="X28" i="17"/>
  <c r="X29" i="17"/>
  <c r="X30" i="17"/>
  <c r="X31" i="17"/>
  <c r="X32" i="17"/>
  <c r="Y27" i="17"/>
  <c r="U40" i="16"/>
  <c r="T40" i="16"/>
  <c r="U39" i="16"/>
  <c r="T39" i="16"/>
  <c r="U38" i="16"/>
  <c r="T38" i="16"/>
  <c r="U37" i="16"/>
  <c r="T37" i="16"/>
  <c r="U36" i="16"/>
  <c r="T36" i="16"/>
  <c r="U35" i="16"/>
  <c r="T35" i="16"/>
  <c r="V32" i="16"/>
  <c r="H32" i="16"/>
  <c r="Y32" i="16" s="1"/>
  <c r="F32" i="16"/>
  <c r="X32" i="16" s="1"/>
  <c r="V31" i="16"/>
  <c r="H31" i="16"/>
  <c r="Y31" i="16" s="1"/>
  <c r="F31" i="16"/>
  <c r="W31" i="16" s="1"/>
  <c r="V30" i="16"/>
  <c r="H30" i="16"/>
  <c r="Y30" i="16" s="1"/>
  <c r="F30" i="16"/>
  <c r="W30" i="16" s="1"/>
  <c r="V29" i="16"/>
  <c r="H29" i="16"/>
  <c r="Y29" i="16" s="1"/>
  <c r="F29" i="16"/>
  <c r="X29" i="16" s="1"/>
  <c r="X28" i="16"/>
  <c r="V28" i="16"/>
  <c r="F28" i="16"/>
  <c r="Y28" i="16" s="1"/>
  <c r="W27" i="16"/>
  <c r="V27" i="16"/>
  <c r="H27" i="16"/>
  <c r="X27" i="16" s="1"/>
  <c r="F27" i="16"/>
  <c r="W26" i="16"/>
  <c r="V26" i="16"/>
  <c r="H26" i="16"/>
  <c r="X26" i="16" s="1"/>
  <c r="F26" i="16"/>
  <c r="W25" i="16"/>
  <c r="V25" i="16"/>
  <c r="H25" i="16"/>
  <c r="X25" i="16" s="1"/>
  <c r="F25" i="16"/>
  <c r="W24" i="16"/>
  <c r="V24" i="16"/>
  <c r="H24" i="16"/>
  <c r="X24" i="16" s="1"/>
  <c r="F24" i="16"/>
  <c r="W23" i="16"/>
  <c r="V23" i="16"/>
  <c r="H23" i="16"/>
  <c r="X23" i="16" s="1"/>
  <c r="F23" i="16"/>
  <c r="W22" i="16"/>
  <c r="V22" i="16"/>
  <c r="H22" i="16"/>
  <c r="X22" i="16" s="1"/>
  <c r="F22" i="16"/>
  <c r="W21" i="16"/>
  <c r="V21" i="16"/>
  <c r="H21" i="16"/>
  <c r="X21" i="16" s="1"/>
  <c r="F21" i="16"/>
  <c r="W20" i="16"/>
  <c r="V20" i="16"/>
  <c r="H20" i="16"/>
  <c r="X20" i="16" s="1"/>
  <c r="F20" i="16"/>
  <c r="W19" i="16"/>
  <c r="V19" i="16"/>
  <c r="H19" i="16"/>
  <c r="X19" i="16" s="1"/>
  <c r="F19" i="16"/>
  <c r="W18" i="16"/>
  <c r="V18" i="16"/>
  <c r="H18" i="16"/>
  <c r="X18" i="16" s="1"/>
  <c r="F18" i="16"/>
  <c r="W17" i="16"/>
  <c r="V17" i="16"/>
  <c r="H17" i="16"/>
  <c r="X17" i="16" s="1"/>
  <c r="F17" i="16"/>
  <c r="W16" i="16"/>
  <c r="V16" i="16"/>
  <c r="H16" i="16"/>
  <c r="X16" i="16" s="1"/>
  <c r="F16" i="16"/>
  <c r="W15" i="16"/>
  <c r="V15" i="16"/>
  <c r="H15" i="16"/>
  <c r="Y15" i="16" s="1"/>
  <c r="F15" i="16"/>
  <c r="X15" i="16" s="1"/>
  <c r="W14" i="16"/>
  <c r="V14" i="16"/>
  <c r="H14" i="16"/>
  <c r="Y14" i="16" s="1"/>
  <c r="F14" i="16"/>
  <c r="X14" i="16" s="1"/>
  <c r="W13" i="16"/>
  <c r="V13" i="16"/>
  <c r="H13" i="16"/>
  <c r="Y13" i="16" s="1"/>
  <c r="F13" i="16"/>
  <c r="X13" i="16" s="1"/>
  <c r="X30" i="16" l="1"/>
  <c r="X31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W28" i="16"/>
  <c r="W29" i="16"/>
  <c r="W32" i="16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U38" i="12"/>
  <c r="T38" i="12"/>
  <c r="U38" i="14"/>
  <c r="T38" i="14"/>
  <c r="U40" i="15"/>
  <c r="T40" i="15"/>
  <c r="U39" i="15"/>
  <c r="T39" i="15"/>
  <c r="U38" i="15"/>
  <c r="T38" i="15"/>
  <c r="U37" i="15"/>
  <c r="T37" i="15"/>
  <c r="U36" i="15"/>
  <c r="T36" i="15"/>
  <c r="U35" i="15"/>
  <c r="T35" i="15"/>
  <c r="W32" i="15"/>
  <c r="V32" i="15"/>
  <c r="H32" i="15"/>
  <c r="Y32" i="15" s="1"/>
  <c r="F32" i="15"/>
  <c r="X32" i="15" s="1"/>
  <c r="W31" i="15"/>
  <c r="V31" i="15"/>
  <c r="H31" i="15"/>
  <c r="Y31" i="15" s="1"/>
  <c r="F31" i="15"/>
  <c r="X31" i="15" s="1"/>
  <c r="W30" i="15"/>
  <c r="V30" i="15"/>
  <c r="H30" i="15"/>
  <c r="Y30" i="15" s="1"/>
  <c r="F30" i="15"/>
  <c r="X30" i="15" s="1"/>
  <c r="W29" i="15"/>
  <c r="V29" i="15"/>
  <c r="H29" i="15"/>
  <c r="Y29" i="15" s="1"/>
  <c r="F29" i="15"/>
  <c r="X29" i="15" s="1"/>
  <c r="W28" i="15"/>
  <c r="V28" i="15"/>
  <c r="H28" i="15"/>
  <c r="Y28" i="15" s="1"/>
  <c r="F28" i="15"/>
  <c r="X28" i="15" s="1"/>
  <c r="W27" i="15"/>
  <c r="V27" i="15"/>
  <c r="H27" i="15"/>
  <c r="Y27" i="15" s="1"/>
  <c r="F27" i="15"/>
  <c r="X27" i="15" s="1"/>
  <c r="W26" i="15"/>
  <c r="V26" i="15"/>
  <c r="H26" i="15"/>
  <c r="Y26" i="15" s="1"/>
  <c r="F26" i="15"/>
  <c r="X26" i="15" s="1"/>
  <c r="W25" i="15"/>
  <c r="V25" i="15"/>
  <c r="H25" i="15"/>
  <c r="Y25" i="15" s="1"/>
  <c r="F25" i="15"/>
  <c r="X25" i="15" s="1"/>
  <c r="W24" i="15"/>
  <c r="V24" i="15"/>
  <c r="H24" i="15"/>
  <c r="Y24" i="15" s="1"/>
  <c r="F24" i="15"/>
  <c r="X24" i="15" s="1"/>
  <c r="W23" i="15"/>
  <c r="V23" i="15"/>
  <c r="H23" i="15"/>
  <c r="Y23" i="15" s="1"/>
  <c r="F23" i="15"/>
  <c r="X23" i="15" s="1"/>
  <c r="W22" i="15"/>
  <c r="V22" i="15"/>
  <c r="H22" i="15"/>
  <c r="Y22" i="15" s="1"/>
  <c r="F22" i="15"/>
  <c r="X22" i="15" s="1"/>
  <c r="W21" i="15"/>
  <c r="V21" i="15"/>
  <c r="H21" i="15"/>
  <c r="Y21" i="15" s="1"/>
  <c r="F21" i="15"/>
  <c r="X21" i="15" s="1"/>
  <c r="W20" i="15"/>
  <c r="V20" i="15"/>
  <c r="H20" i="15"/>
  <c r="Y20" i="15" s="1"/>
  <c r="F20" i="15"/>
  <c r="X20" i="15" s="1"/>
  <c r="X19" i="15"/>
  <c r="W19" i="15"/>
  <c r="V19" i="15"/>
  <c r="F19" i="15"/>
  <c r="Y19" i="15" s="1"/>
  <c r="W18" i="15"/>
  <c r="V18" i="15"/>
  <c r="H18" i="15"/>
  <c r="X18" i="15" s="1"/>
  <c r="F18" i="15"/>
  <c r="V17" i="15"/>
  <c r="F17" i="15"/>
  <c r="X17" i="15" s="1"/>
  <c r="X16" i="15"/>
  <c r="V16" i="15"/>
  <c r="F16" i="15"/>
  <c r="W16" i="15" s="1"/>
  <c r="X15" i="15"/>
  <c r="W15" i="15"/>
  <c r="V15" i="15"/>
  <c r="F15" i="15"/>
  <c r="Y15" i="15" s="1"/>
  <c r="W14" i="15"/>
  <c r="V14" i="15"/>
  <c r="H14" i="15"/>
  <c r="Y14" i="15" s="1"/>
  <c r="F14" i="15"/>
  <c r="X14" i="15" s="1"/>
  <c r="X13" i="15"/>
  <c r="W13" i="15"/>
  <c r="V13" i="15"/>
  <c r="F13" i="15"/>
  <c r="Y13" i="15" s="1"/>
  <c r="S35" i="3" l="1"/>
  <c r="T35" i="3"/>
  <c r="S36" i="3"/>
  <c r="T36" i="3"/>
  <c r="Y17" i="15"/>
  <c r="Y18" i="15"/>
  <c r="Y16" i="15"/>
  <c r="W17" i="15"/>
  <c r="U40" i="14" l="1"/>
  <c r="T40" i="14"/>
  <c r="U37" i="14"/>
  <c r="T37" i="14"/>
  <c r="U36" i="14"/>
  <c r="T36" i="14"/>
  <c r="U35" i="14"/>
  <c r="T35" i="14"/>
  <c r="W32" i="14"/>
  <c r="V32" i="14"/>
  <c r="H32" i="14"/>
  <c r="Y32" i="14" s="1"/>
  <c r="F32" i="14"/>
  <c r="W31" i="14"/>
  <c r="V31" i="14"/>
  <c r="H31" i="14"/>
  <c r="Y31" i="14" s="1"/>
  <c r="F31" i="14"/>
  <c r="W30" i="14"/>
  <c r="V30" i="14"/>
  <c r="H30" i="14"/>
  <c r="Y30" i="14" s="1"/>
  <c r="F30" i="14"/>
  <c r="W29" i="14"/>
  <c r="V29" i="14"/>
  <c r="H29" i="14"/>
  <c r="Y29" i="14" s="1"/>
  <c r="F29" i="14"/>
  <c r="W28" i="14"/>
  <c r="V28" i="14"/>
  <c r="H28" i="14"/>
  <c r="Y28" i="14" s="1"/>
  <c r="F28" i="14"/>
  <c r="X28" i="14" s="1"/>
  <c r="W27" i="14"/>
  <c r="V27" i="14"/>
  <c r="H27" i="14"/>
  <c r="Y27" i="14" s="1"/>
  <c r="F27" i="14"/>
  <c r="X27" i="14" s="1"/>
  <c r="X26" i="14"/>
  <c r="W26" i="14"/>
  <c r="V26" i="14"/>
  <c r="F26" i="14"/>
  <c r="Y26" i="14" s="1"/>
  <c r="W25" i="14"/>
  <c r="V25" i="14"/>
  <c r="H25" i="14"/>
  <c r="X25" i="14" s="1"/>
  <c r="F25" i="14"/>
  <c r="V24" i="14"/>
  <c r="F24" i="14"/>
  <c r="X24" i="14" s="1"/>
  <c r="V23" i="14"/>
  <c r="H23" i="14"/>
  <c r="Y23" i="14" s="1"/>
  <c r="F23" i="14"/>
  <c r="W23" i="14" s="1"/>
  <c r="X22" i="14"/>
  <c r="V22" i="14"/>
  <c r="F22" i="14"/>
  <c r="W22" i="14" s="1"/>
  <c r="W21" i="14"/>
  <c r="V21" i="14"/>
  <c r="H21" i="14"/>
  <c r="Y21" i="14" s="1"/>
  <c r="F21" i="14"/>
  <c r="X21" i="14" s="1"/>
  <c r="W20" i="14"/>
  <c r="V20" i="14"/>
  <c r="H20" i="14"/>
  <c r="Y20" i="14" s="1"/>
  <c r="F20" i="14"/>
  <c r="X20" i="14" s="1"/>
  <c r="W19" i="14"/>
  <c r="V19" i="14"/>
  <c r="H19" i="14"/>
  <c r="Y19" i="14" s="1"/>
  <c r="F19" i="14"/>
  <c r="X19" i="14" s="1"/>
  <c r="X18" i="14"/>
  <c r="W18" i="14"/>
  <c r="V18" i="14"/>
  <c r="F18" i="14"/>
  <c r="Y18" i="14" s="1"/>
  <c r="W17" i="14"/>
  <c r="V17" i="14"/>
  <c r="H17" i="14"/>
  <c r="Y17" i="14" s="1"/>
  <c r="F17" i="14"/>
  <c r="X17" i="14" s="1"/>
  <c r="W16" i="14"/>
  <c r="V16" i="14"/>
  <c r="H16" i="14"/>
  <c r="Y16" i="14" s="1"/>
  <c r="F16" i="14"/>
  <c r="X16" i="14" s="1"/>
  <c r="X15" i="14"/>
  <c r="W15" i="14"/>
  <c r="V15" i="14"/>
  <c r="F15" i="14"/>
  <c r="Y15" i="14" s="1"/>
  <c r="V14" i="14"/>
  <c r="F14" i="14"/>
  <c r="X14" i="14" s="1"/>
  <c r="V13" i="14"/>
  <c r="H13" i="14"/>
  <c r="Y13" i="14" s="1"/>
  <c r="F13" i="14"/>
  <c r="W13" i="14" s="1"/>
  <c r="X13" i="14" l="1"/>
  <c r="X23" i="14"/>
  <c r="Y25" i="14"/>
  <c r="W24" i="14"/>
  <c r="X29" i="14"/>
  <c r="X30" i="14"/>
  <c r="X31" i="14"/>
  <c r="X32" i="14"/>
  <c r="Y14" i="14"/>
  <c r="Y24" i="14"/>
  <c r="Y22" i="14"/>
  <c r="W14" i="14"/>
  <c r="U40" i="13" l="1"/>
  <c r="T40" i="13"/>
  <c r="U39" i="13"/>
  <c r="T39" i="13"/>
  <c r="U38" i="13"/>
  <c r="T38" i="13"/>
  <c r="U37" i="13"/>
  <c r="T37" i="13"/>
  <c r="U36" i="13"/>
  <c r="T36" i="13"/>
  <c r="U35" i="13"/>
  <c r="T35" i="13"/>
  <c r="W32" i="13"/>
  <c r="V32" i="13"/>
  <c r="H32" i="13"/>
  <c r="Y32" i="13" s="1"/>
  <c r="F32" i="13"/>
  <c r="X32" i="13" s="1"/>
  <c r="W31" i="13"/>
  <c r="V31" i="13"/>
  <c r="H31" i="13"/>
  <c r="Y31" i="13" s="1"/>
  <c r="F31" i="13"/>
  <c r="X31" i="13" s="1"/>
  <c r="W30" i="13"/>
  <c r="V30" i="13"/>
  <c r="H30" i="13"/>
  <c r="Y30" i="13" s="1"/>
  <c r="F30" i="13"/>
  <c r="X30" i="13" s="1"/>
  <c r="W29" i="13"/>
  <c r="V29" i="13"/>
  <c r="H29" i="13"/>
  <c r="Y29" i="13" s="1"/>
  <c r="F29" i="13"/>
  <c r="X29" i="13" s="1"/>
  <c r="W28" i="13"/>
  <c r="V28" i="13"/>
  <c r="H28" i="13"/>
  <c r="Y28" i="13" s="1"/>
  <c r="F28" i="13"/>
  <c r="X28" i="13" s="1"/>
  <c r="X27" i="13"/>
  <c r="W27" i="13"/>
  <c r="V27" i="13"/>
  <c r="F27" i="13"/>
  <c r="Y27" i="13" s="1"/>
  <c r="W26" i="13"/>
  <c r="V26" i="13"/>
  <c r="H26" i="13"/>
  <c r="X26" i="13" s="1"/>
  <c r="F26" i="13"/>
  <c r="V25" i="13"/>
  <c r="F25" i="13"/>
  <c r="X25" i="13" s="1"/>
  <c r="V24" i="13"/>
  <c r="H24" i="13"/>
  <c r="Y24" i="13" s="1"/>
  <c r="F24" i="13"/>
  <c r="W24" i="13" s="1"/>
  <c r="V23" i="13"/>
  <c r="H23" i="13"/>
  <c r="Y23" i="13" s="1"/>
  <c r="F23" i="13"/>
  <c r="W23" i="13" s="1"/>
  <c r="V22" i="13"/>
  <c r="H22" i="13"/>
  <c r="Y22" i="13" s="1"/>
  <c r="F22" i="13"/>
  <c r="W22" i="13" s="1"/>
  <c r="V21" i="13"/>
  <c r="H21" i="13"/>
  <c r="Y21" i="13" s="1"/>
  <c r="F21" i="13"/>
  <c r="W21" i="13" s="1"/>
  <c r="V20" i="13"/>
  <c r="H20" i="13"/>
  <c r="Y20" i="13" s="1"/>
  <c r="F20" i="13"/>
  <c r="W20" i="13" s="1"/>
  <c r="X19" i="13"/>
  <c r="V19" i="13"/>
  <c r="F19" i="13"/>
  <c r="W19" i="13" s="1"/>
  <c r="X18" i="13"/>
  <c r="W18" i="13"/>
  <c r="V18" i="13"/>
  <c r="F18" i="13"/>
  <c r="Y18" i="13" s="1"/>
  <c r="X17" i="13"/>
  <c r="W17" i="13"/>
  <c r="V17" i="13"/>
  <c r="F17" i="13"/>
  <c r="Y17" i="13" s="1"/>
  <c r="W16" i="13"/>
  <c r="V16" i="13"/>
  <c r="H16" i="13"/>
  <c r="X16" i="13" s="1"/>
  <c r="F16" i="13"/>
  <c r="W15" i="13"/>
  <c r="V15" i="13"/>
  <c r="H15" i="13"/>
  <c r="X15" i="13" s="1"/>
  <c r="F15" i="13"/>
  <c r="V14" i="13"/>
  <c r="F14" i="13"/>
  <c r="X14" i="13" s="1"/>
  <c r="X13" i="13"/>
  <c r="V13" i="13"/>
  <c r="F13" i="13"/>
  <c r="W13" i="13" s="1"/>
  <c r="Y14" i="13" l="1"/>
  <c r="Y15" i="13"/>
  <c r="Y16" i="13"/>
  <c r="X20" i="13"/>
  <c r="X21" i="13"/>
  <c r="X22" i="13"/>
  <c r="X23" i="13"/>
  <c r="X24" i="13"/>
  <c r="Y25" i="13"/>
  <c r="Y26" i="13"/>
  <c r="Y13" i="13"/>
  <c r="Y19" i="13"/>
  <c r="W14" i="13"/>
  <c r="W25" i="13"/>
  <c r="U40" i="12"/>
  <c r="T40" i="12"/>
  <c r="U39" i="12"/>
  <c r="T39" i="12"/>
  <c r="U37" i="12"/>
  <c r="T37" i="12"/>
  <c r="U36" i="12"/>
  <c r="T36" i="12"/>
  <c r="U35" i="12"/>
  <c r="T35" i="12"/>
  <c r="W32" i="12"/>
  <c r="V32" i="12"/>
  <c r="H32" i="12"/>
  <c r="X32" i="12" s="1"/>
  <c r="F32" i="12"/>
  <c r="W31" i="12"/>
  <c r="V31" i="12"/>
  <c r="H31" i="12"/>
  <c r="X31" i="12" s="1"/>
  <c r="F31" i="12"/>
  <c r="W30" i="12"/>
  <c r="V30" i="12"/>
  <c r="H30" i="12"/>
  <c r="X30" i="12" s="1"/>
  <c r="F30" i="12"/>
  <c r="W29" i="12"/>
  <c r="V29" i="12"/>
  <c r="H29" i="12"/>
  <c r="X29" i="12" s="1"/>
  <c r="F29" i="12"/>
  <c r="W28" i="12"/>
  <c r="V28" i="12"/>
  <c r="H28" i="12"/>
  <c r="X28" i="12" s="1"/>
  <c r="F28" i="12"/>
  <c r="W27" i="12"/>
  <c r="V27" i="12"/>
  <c r="H27" i="12"/>
  <c r="X27" i="12" s="1"/>
  <c r="F27" i="12"/>
  <c r="V26" i="12"/>
  <c r="F26" i="12"/>
  <c r="X26" i="12" s="1"/>
  <c r="X25" i="12"/>
  <c r="V25" i="12"/>
  <c r="F25" i="12"/>
  <c r="W25" i="12" s="1"/>
  <c r="W24" i="12"/>
  <c r="V24" i="12"/>
  <c r="H24" i="12"/>
  <c r="Y24" i="12" s="1"/>
  <c r="F24" i="12"/>
  <c r="X24" i="12" s="1"/>
  <c r="W23" i="12"/>
  <c r="V23" i="12"/>
  <c r="H23" i="12"/>
  <c r="Y23" i="12" s="1"/>
  <c r="F23" i="12"/>
  <c r="X23" i="12" s="1"/>
  <c r="W22" i="12"/>
  <c r="V22" i="12"/>
  <c r="H22" i="12"/>
  <c r="Y22" i="12" s="1"/>
  <c r="F22" i="12"/>
  <c r="X22" i="12" s="1"/>
  <c r="W21" i="12"/>
  <c r="V21" i="12"/>
  <c r="H21" i="12"/>
  <c r="Y21" i="12" s="1"/>
  <c r="F21" i="12"/>
  <c r="X21" i="12" s="1"/>
  <c r="W20" i="12"/>
  <c r="V20" i="12"/>
  <c r="H20" i="12"/>
  <c r="Y20" i="12" s="1"/>
  <c r="F20" i="12"/>
  <c r="X20" i="12" s="1"/>
  <c r="W19" i="12"/>
  <c r="V19" i="12"/>
  <c r="H19" i="12"/>
  <c r="Y19" i="12" s="1"/>
  <c r="F19" i="12"/>
  <c r="X19" i="12" s="1"/>
  <c r="W18" i="12"/>
  <c r="V18" i="12"/>
  <c r="H18" i="12"/>
  <c r="Y18" i="12" s="1"/>
  <c r="F18" i="12"/>
  <c r="X18" i="12" s="1"/>
  <c r="W17" i="12"/>
  <c r="V17" i="12"/>
  <c r="H17" i="12"/>
  <c r="Y17" i="12" s="1"/>
  <c r="F17" i="12"/>
  <c r="X17" i="12" s="1"/>
  <c r="X16" i="12"/>
  <c r="W16" i="12"/>
  <c r="V16" i="12"/>
  <c r="F16" i="12"/>
  <c r="Y16" i="12" s="1"/>
  <c r="W15" i="12"/>
  <c r="V15" i="12"/>
  <c r="H15" i="12"/>
  <c r="Y15" i="12" s="1"/>
  <c r="F15" i="12"/>
  <c r="X15" i="12" s="1"/>
  <c r="X14" i="12"/>
  <c r="W14" i="12"/>
  <c r="V14" i="12"/>
  <c r="F14" i="12"/>
  <c r="Y14" i="12" s="1"/>
  <c r="V13" i="12"/>
  <c r="F13" i="12"/>
  <c r="X13" i="12" s="1"/>
  <c r="Y13" i="12" l="1"/>
  <c r="Y26" i="12"/>
  <c r="Y27" i="12"/>
  <c r="Y28" i="12"/>
  <c r="Y29" i="12"/>
  <c r="Y30" i="12"/>
  <c r="Y31" i="12"/>
  <c r="Y32" i="12"/>
  <c r="Y25" i="12"/>
  <c r="W13" i="12"/>
  <c r="W26" i="12"/>
  <c r="U40" i="11"/>
  <c r="T40" i="11"/>
  <c r="U39" i="11"/>
  <c r="T39" i="11"/>
  <c r="U38" i="11"/>
  <c r="T38" i="11"/>
  <c r="U37" i="11"/>
  <c r="T37" i="11"/>
  <c r="U36" i="11"/>
  <c r="T36" i="11"/>
  <c r="U35" i="11"/>
  <c r="T35" i="11"/>
  <c r="V32" i="11"/>
  <c r="H32" i="11"/>
  <c r="Y32" i="11" s="1"/>
  <c r="F32" i="11"/>
  <c r="W32" i="11" s="1"/>
  <c r="V31" i="11"/>
  <c r="H31" i="11"/>
  <c r="Y31" i="11" s="1"/>
  <c r="F31" i="11"/>
  <c r="W31" i="11" s="1"/>
  <c r="V30" i="11"/>
  <c r="H30" i="11"/>
  <c r="Y30" i="11" s="1"/>
  <c r="F30" i="11"/>
  <c r="W30" i="11" s="1"/>
  <c r="X29" i="11"/>
  <c r="V29" i="11"/>
  <c r="F29" i="11"/>
  <c r="W29" i="11" s="1"/>
  <c r="W28" i="11"/>
  <c r="V28" i="11"/>
  <c r="H28" i="11"/>
  <c r="Y28" i="11" s="1"/>
  <c r="F28" i="11"/>
  <c r="X28" i="11" s="1"/>
  <c r="W27" i="11"/>
  <c r="V27" i="11"/>
  <c r="H27" i="11"/>
  <c r="Y27" i="11" s="1"/>
  <c r="F27" i="11"/>
  <c r="X27" i="11" s="1"/>
  <c r="X26" i="11"/>
  <c r="W26" i="11"/>
  <c r="V26" i="11"/>
  <c r="F26" i="11"/>
  <c r="Y26" i="11" s="1"/>
  <c r="X25" i="11"/>
  <c r="W25" i="11"/>
  <c r="V25" i="11"/>
  <c r="F25" i="11"/>
  <c r="Y25" i="11" s="1"/>
  <c r="W24" i="11"/>
  <c r="V24" i="11"/>
  <c r="H24" i="11"/>
  <c r="X24" i="11" s="1"/>
  <c r="F24" i="11"/>
  <c r="V23" i="11"/>
  <c r="F23" i="11"/>
  <c r="X23" i="11" s="1"/>
  <c r="V22" i="11"/>
  <c r="H22" i="11"/>
  <c r="Y22" i="11" s="1"/>
  <c r="F22" i="11"/>
  <c r="W22" i="11" s="1"/>
  <c r="V21" i="11"/>
  <c r="H21" i="11"/>
  <c r="Y21" i="11" s="1"/>
  <c r="F21" i="11"/>
  <c r="W21" i="11" s="1"/>
  <c r="V20" i="11"/>
  <c r="H20" i="11"/>
  <c r="Y20" i="11" s="1"/>
  <c r="F20" i="11"/>
  <c r="W20" i="11" s="1"/>
  <c r="V19" i="11"/>
  <c r="H19" i="11"/>
  <c r="Y19" i="11" s="1"/>
  <c r="F19" i="11"/>
  <c r="W19" i="11" s="1"/>
  <c r="V18" i="11"/>
  <c r="H18" i="11"/>
  <c r="Y18" i="11" s="1"/>
  <c r="F18" i="11"/>
  <c r="W18" i="11" s="1"/>
  <c r="X17" i="11"/>
  <c r="V17" i="11"/>
  <c r="F17" i="11"/>
  <c r="W17" i="11" s="1"/>
  <c r="W16" i="11"/>
  <c r="V16" i="11"/>
  <c r="H16" i="11"/>
  <c r="Y16" i="11" s="1"/>
  <c r="F16" i="11"/>
  <c r="X16" i="11" s="1"/>
  <c r="W15" i="11"/>
  <c r="V15" i="11"/>
  <c r="H15" i="11"/>
  <c r="Y15" i="11" s="1"/>
  <c r="F15" i="11"/>
  <c r="X15" i="11" s="1"/>
  <c r="W14" i="11"/>
  <c r="V14" i="11"/>
  <c r="H14" i="11"/>
  <c r="Y14" i="11" s="1"/>
  <c r="F14" i="11"/>
  <c r="X14" i="11" s="1"/>
  <c r="X13" i="11"/>
  <c r="W13" i="11"/>
  <c r="V13" i="11"/>
  <c r="F13" i="11"/>
  <c r="Y13" i="11" s="1"/>
  <c r="X18" i="11" l="1"/>
  <c r="X19" i="11"/>
  <c r="X20" i="11"/>
  <c r="X21" i="11"/>
  <c r="X22" i="11"/>
  <c r="Y23" i="11"/>
  <c r="Y24" i="11"/>
  <c r="X30" i="11"/>
  <c r="X31" i="11"/>
  <c r="X32" i="11"/>
  <c r="Y17" i="11"/>
  <c r="Y29" i="11"/>
  <c r="W23" i="11"/>
  <c r="U40" i="10"/>
  <c r="T40" i="10"/>
  <c r="U39" i="10"/>
  <c r="T39" i="10"/>
  <c r="U38" i="10"/>
  <c r="T38" i="10"/>
  <c r="U37" i="10"/>
  <c r="T37" i="10"/>
  <c r="U36" i="10"/>
  <c r="T36" i="10"/>
  <c r="U35" i="10"/>
  <c r="T35" i="10"/>
  <c r="W32" i="10"/>
  <c r="V32" i="10"/>
  <c r="H32" i="10"/>
  <c r="Y32" i="10" s="1"/>
  <c r="F32" i="10"/>
  <c r="X32" i="10" s="1"/>
  <c r="W31" i="10"/>
  <c r="V31" i="10"/>
  <c r="H31" i="10"/>
  <c r="Y31" i="10" s="1"/>
  <c r="F31" i="10"/>
  <c r="X31" i="10" s="1"/>
  <c r="W30" i="10"/>
  <c r="V30" i="10"/>
  <c r="H30" i="10"/>
  <c r="Y30" i="10" s="1"/>
  <c r="F30" i="10"/>
  <c r="X30" i="10" s="1"/>
  <c r="W29" i="10"/>
  <c r="V29" i="10"/>
  <c r="H29" i="10"/>
  <c r="Y29" i="10" s="1"/>
  <c r="F29" i="10"/>
  <c r="X29" i="10" s="1"/>
  <c r="X28" i="10"/>
  <c r="W28" i="10"/>
  <c r="V28" i="10"/>
  <c r="F28" i="10"/>
  <c r="Y28" i="10" s="1"/>
  <c r="W27" i="10"/>
  <c r="V27" i="10"/>
  <c r="H27" i="10"/>
  <c r="Y27" i="10" s="1"/>
  <c r="F27" i="10"/>
  <c r="X27" i="10" s="1"/>
  <c r="W26" i="10"/>
  <c r="V26" i="10"/>
  <c r="H26" i="10"/>
  <c r="Y26" i="10" s="1"/>
  <c r="F26" i="10"/>
  <c r="X26" i="10" s="1"/>
  <c r="W25" i="10"/>
  <c r="V25" i="10"/>
  <c r="H25" i="10"/>
  <c r="Y25" i="10" s="1"/>
  <c r="F25" i="10"/>
  <c r="X25" i="10" s="1"/>
  <c r="X24" i="10"/>
  <c r="W24" i="10"/>
  <c r="V24" i="10"/>
  <c r="F24" i="10"/>
  <c r="Y24" i="10" s="1"/>
  <c r="W23" i="10"/>
  <c r="V23" i="10"/>
  <c r="H23" i="10"/>
  <c r="X23" i="10" s="1"/>
  <c r="F23" i="10"/>
  <c r="W22" i="10"/>
  <c r="V22" i="10"/>
  <c r="H22" i="10"/>
  <c r="X22" i="10" s="1"/>
  <c r="F22" i="10"/>
  <c r="W21" i="10"/>
  <c r="V21" i="10"/>
  <c r="H21" i="10"/>
  <c r="X21" i="10" s="1"/>
  <c r="F21" i="10"/>
  <c r="W20" i="10"/>
  <c r="V20" i="10"/>
  <c r="H20" i="10"/>
  <c r="X20" i="10" s="1"/>
  <c r="F20" i="10"/>
  <c r="W19" i="10"/>
  <c r="V19" i="10"/>
  <c r="H19" i="10"/>
  <c r="X19" i="10" s="1"/>
  <c r="F19" i="10"/>
  <c r="V18" i="10"/>
  <c r="F18" i="10"/>
  <c r="X18" i="10" s="1"/>
  <c r="X17" i="10"/>
  <c r="V17" i="10"/>
  <c r="F17" i="10"/>
  <c r="W17" i="10" s="1"/>
  <c r="X16" i="10"/>
  <c r="W16" i="10"/>
  <c r="V16" i="10"/>
  <c r="F16" i="10"/>
  <c r="Y16" i="10" s="1"/>
  <c r="X15" i="10"/>
  <c r="W15" i="10"/>
  <c r="V15" i="10"/>
  <c r="F15" i="10"/>
  <c r="Y15" i="10" s="1"/>
  <c r="W14" i="10"/>
  <c r="V14" i="10"/>
  <c r="H14" i="10"/>
  <c r="X14" i="10" s="1"/>
  <c r="F14" i="10"/>
  <c r="W13" i="10"/>
  <c r="V13" i="10"/>
  <c r="H13" i="10"/>
  <c r="X13" i="10" s="1"/>
  <c r="F13" i="10"/>
  <c r="Y13" i="10" l="1"/>
  <c r="Y14" i="10"/>
  <c r="Y18" i="10"/>
  <c r="Y19" i="10"/>
  <c r="Y20" i="10"/>
  <c r="Y21" i="10"/>
  <c r="Y22" i="10"/>
  <c r="Y23" i="10"/>
  <c r="Y17" i="10"/>
  <c r="W18" i="10"/>
  <c r="U40" i="9"/>
  <c r="T40" i="9"/>
  <c r="U39" i="9"/>
  <c r="T39" i="9"/>
  <c r="U38" i="9"/>
  <c r="T38" i="9"/>
  <c r="U37" i="9"/>
  <c r="T37" i="9"/>
  <c r="U36" i="9"/>
  <c r="T36" i="9"/>
  <c r="U35" i="9"/>
  <c r="T35" i="9"/>
  <c r="V32" i="9"/>
  <c r="H32" i="9"/>
  <c r="Y32" i="9" s="1"/>
  <c r="F32" i="9"/>
  <c r="W32" i="9" s="1"/>
  <c r="V31" i="9"/>
  <c r="H31" i="9"/>
  <c r="Y31" i="9" s="1"/>
  <c r="F31" i="9"/>
  <c r="W31" i="9" s="1"/>
  <c r="V30" i="9"/>
  <c r="H30" i="9"/>
  <c r="Y30" i="9" s="1"/>
  <c r="F30" i="9"/>
  <c r="W30" i="9" s="1"/>
  <c r="V29" i="9"/>
  <c r="H29" i="9"/>
  <c r="Y29" i="9" s="1"/>
  <c r="F29" i="9"/>
  <c r="W29" i="9" s="1"/>
  <c r="V28" i="9"/>
  <c r="H28" i="9"/>
  <c r="Y28" i="9" s="1"/>
  <c r="F28" i="9"/>
  <c r="W28" i="9" s="1"/>
  <c r="V27" i="9"/>
  <c r="H27" i="9"/>
  <c r="Y27" i="9" s="1"/>
  <c r="F27" i="9"/>
  <c r="W27" i="9" s="1"/>
  <c r="V26" i="9"/>
  <c r="H26" i="9"/>
  <c r="Y26" i="9" s="1"/>
  <c r="F26" i="9"/>
  <c r="W26" i="9" s="1"/>
  <c r="V25" i="9"/>
  <c r="H25" i="9"/>
  <c r="Y25" i="9" s="1"/>
  <c r="F25" i="9"/>
  <c r="W25" i="9" s="1"/>
  <c r="V24" i="9"/>
  <c r="H24" i="9"/>
  <c r="Y24" i="9" s="1"/>
  <c r="F24" i="9"/>
  <c r="W24" i="9" s="1"/>
  <c r="V23" i="9"/>
  <c r="H23" i="9"/>
  <c r="Y23" i="9" s="1"/>
  <c r="F23" i="9"/>
  <c r="W23" i="9" s="1"/>
  <c r="V22" i="9"/>
  <c r="H22" i="9"/>
  <c r="Y22" i="9" s="1"/>
  <c r="F22" i="9"/>
  <c r="W22" i="9" s="1"/>
  <c r="V21" i="9"/>
  <c r="H21" i="9"/>
  <c r="Y21" i="9" s="1"/>
  <c r="F21" i="9"/>
  <c r="W21" i="9" s="1"/>
  <c r="X20" i="9"/>
  <c r="V20" i="9"/>
  <c r="F20" i="9"/>
  <c r="W20" i="9" s="1"/>
  <c r="W19" i="9"/>
  <c r="V19" i="9"/>
  <c r="H19" i="9"/>
  <c r="Y19" i="9" s="1"/>
  <c r="F19" i="9"/>
  <c r="X19" i="9" s="1"/>
  <c r="W18" i="9"/>
  <c r="V18" i="9"/>
  <c r="H18" i="9"/>
  <c r="Y18" i="9" s="1"/>
  <c r="F18" i="9"/>
  <c r="X18" i="9" s="1"/>
  <c r="X17" i="9"/>
  <c r="W17" i="9"/>
  <c r="V17" i="9"/>
  <c r="F17" i="9"/>
  <c r="Y17" i="9" s="1"/>
  <c r="W16" i="9"/>
  <c r="V16" i="9"/>
  <c r="H16" i="9"/>
  <c r="Y16" i="9" s="1"/>
  <c r="F16" i="9"/>
  <c r="X16" i="9" s="1"/>
  <c r="W15" i="9"/>
  <c r="V15" i="9"/>
  <c r="H15" i="9"/>
  <c r="Y15" i="9" s="1"/>
  <c r="F15" i="9"/>
  <c r="X15" i="9" s="1"/>
  <c r="W14" i="9"/>
  <c r="V14" i="9"/>
  <c r="H14" i="9"/>
  <c r="Y14" i="9" s="1"/>
  <c r="F14" i="9"/>
  <c r="X14" i="9" s="1"/>
  <c r="X13" i="9"/>
  <c r="W13" i="9"/>
  <c r="V13" i="9"/>
  <c r="F13" i="9"/>
  <c r="Y13" i="9" s="1"/>
  <c r="X21" i="9" l="1"/>
  <c r="X22" i="9"/>
  <c r="X23" i="9"/>
  <c r="X24" i="9"/>
  <c r="X25" i="9"/>
  <c r="X26" i="9"/>
  <c r="X27" i="9"/>
  <c r="X28" i="9"/>
  <c r="X29" i="9"/>
  <c r="X30" i="9"/>
  <c r="X31" i="9"/>
  <c r="X32" i="9"/>
  <c r="Y20" i="9"/>
  <c r="U40" i="8"/>
  <c r="T40" i="8"/>
  <c r="U39" i="8"/>
  <c r="T39" i="8"/>
  <c r="U38" i="8"/>
  <c r="T38" i="8"/>
  <c r="U37" i="8"/>
  <c r="T37" i="8"/>
  <c r="U36" i="8"/>
  <c r="T36" i="8"/>
  <c r="U35" i="8"/>
  <c r="T35" i="8"/>
  <c r="V32" i="8"/>
  <c r="H32" i="8"/>
  <c r="Y32" i="8" s="1"/>
  <c r="F32" i="8"/>
  <c r="X32" i="8" s="1"/>
  <c r="V31" i="8"/>
  <c r="H31" i="8"/>
  <c r="Y31" i="8" s="1"/>
  <c r="F31" i="8"/>
  <c r="X31" i="8" s="1"/>
  <c r="X30" i="8"/>
  <c r="V30" i="8"/>
  <c r="F30" i="8"/>
  <c r="Y30" i="8" s="1"/>
  <c r="W29" i="8"/>
  <c r="V29" i="8"/>
  <c r="H29" i="8"/>
  <c r="X29" i="8" s="1"/>
  <c r="F29" i="8"/>
  <c r="W28" i="8"/>
  <c r="V28" i="8"/>
  <c r="H28" i="8"/>
  <c r="X28" i="8" s="1"/>
  <c r="F28" i="8"/>
  <c r="W27" i="8"/>
  <c r="V27" i="8"/>
  <c r="F27" i="8"/>
  <c r="X27" i="8" s="1"/>
  <c r="X26" i="8"/>
  <c r="W26" i="8"/>
  <c r="V26" i="8"/>
  <c r="F26" i="8"/>
  <c r="Y26" i="8" s="1"/>
  <c r="V25" i="8"/>
  <c r="F25" i="8"/>
  <c r="Y25" i="8" s="1"/>
  <c r="X24" i="8"/>
  <c r="V24" i="8"/>
  <c r="F24" i="8"/>
  <c r="Y24" i="8" s="1"/>
  <c r="W23" i="8"/>
  <c r="V23" i="8"/>
  <c r="H23" i="8"/>
  <c r="X23" i="8" s="1"/>
  <c r="F23" i="8"/>
  <c r="W22" i="8"/>
  <c r="V22" i="8"/>
  <c r="H22" i="8"/>
  <c r="X22" i="8" s="1"/>
  <c r="F22" i="8"/>
  <c r="W21" i="8"/>
  <c r="V21" i="8"/>
  <c r="H21" i="8"/>
  <c r="X21" i="8" s="1"/>
  <c r="F21" i="8"/>
  <c r="W20" i="8"/>
  <c r="V20" i="8"/>
  <c r="F20" i="8"/>
  <c r="X20" i="8" s="1"/>
  <c r="V19" i="8"/>
  <c r="H19" i="8"/>
  <c r="Y19" i="8" s="1"/>
  <c r="F19" i="8"/>
  <c r="W19" i="8" s="1"/>
  <c r="X18" i="8"/>
  <c r="W18" i="8"/>
  <c r="V18" i="8"/>
  <c r="F18" i="8"/>
  <c r="Y18" i="8" s="1"/>
  <c r="W17" i="8"/>
  <c r="V17" i="8"/>
  <c r="H17" i="8"/>
  <c r="X17" i="8" s="1"/>
  <c r="F17" i="8"/>
  <c r="W16" i="8"/>
  <c r="V16" i="8"/>
  <c r="H16" i="8"/>
  <c r="Y16" i="8" s="1"/>
  <c r="F16" i="8"/>
  <c r="W15" i="8"/>
  <c r="V15" i="8"/>
  <c r="H15" i="8"/>
  <c r="Y15" i="8" s="1"/>
  <c r="F15" i="8"/>
  <c r="V14" i="8"/>
  <c r="F14" i="8"/>
  <c r="Y14" i="8" s="1"/>
  <c r="X13" i="8"/>
  <c r="V13" i="8"/>
  <c r="F13" i="8"/>
  <c r="Y13" i="8" s="1"/>
  <c r="Y17" i="8" l="1"/>
  <c r="W14" i="8"/>
  <c r="X19" i="8"/>
  <c r="Y20" i="8"/>
  <c r="Y21" i="8"/>
  <c r="Y22" i="8"/>
  <c r="Y23" i="8"/>
  <c r="W25" i="8"/>
  <c r="Y27" i="8"/>
  <c r="Y28" i="8"/>
  <c r="Y29" i="8"/>
  <c r="W13" i="8"/>
  <c r="X14" i="8"/>
  <c r="X15" i="8"/>
  <c r="X16" i="8"/>
  <c r="W24" i="8"/>
  <c r="X25" i="8"/>
  <c r="W30" i="8"/>
  <c r="W31" i="8"/>
  <c r="W32" i="8"/>
  <c r="U40" i="6"/>
  <c r="T40" i="6"/>
  <c r="U39" i="6"/>
  <c r="T39" i="6"/>
  <c r="U38" i="6"/>
  <c r="T38" i="6"/>
  <c r="U37" i="6"/>
  <c r="T37" i="6"/>
  <c r="U36" i="6"/>
  <c r="T36" i="6"/>
  <c r="U35" i="6"/>
  <c r="T35" i="6"/>
  <c r="W32" i="6"/>
  <c r="V32" i="6"/>
  <c r="H32" i="6"/>
  <c r="X32" i="6" s="1"/>
  <c r="F32" i="6"/>
  <c r="W31" i="6"/>
  <c r="V31" i="6"/>
  <c r="H31" i="6"/>
  <c r="X31" i="6" s="1"/>
  <c r="F31" i="6"/>
  <c r="V30" i="6"/>
  <c r="F30" i="6"/>
  <c r="X30" i="6" s="1"/>
  <c r="V29" i="6"/>
  <c r="H29" i="6"/>
  <c r="Y29" i="6" s="1"/>
  <c r="F29" i="6"/>
  <c r="W29" i="6" s="1"/>
  <c r="X28" i="6"/>
  <c r="V28" i="6"/>
  <c r="F28" i="6"/>
  <c r="W28" i="6" s="1"/>
  <c r="W27" i="6"/>
  <c r="V27" i="6"/>
  <c r="H27" i="6"/>
  <c r="Y27" i="6" s="1"/>
  <c r="F27" i="6"/>
  <c r="X27" i="6" s="1"/>
  <c r="W26" i="6"/>
  <c r="V26" i="6"/>
  <c r="H26" i="6"/>
  <c r="Y26" i="6" s="1"/>
  <c r="F26" i="6"/>
  <c r="X26" i="6" s="1"/>
  <c r="W25" i="6"/>
  <c r="V25" i="6"/>
  <c r="H25" i="6"/>
  <c r="Y25" i="6" s="1"/>
  <c r="F25" i="6"/>
  <c r="X25" i="6" s="1"/>
  <c r="X24" i="6"/>
  <c r="W24" i="6"/>
  <c r="V24" i="6"/>
  <c r="F24" i="6"/>
  <c r="Y24" i="6" s="1"/>
  <c r="W23" i="6"/>
  <c r="V23" i="6"/>
  <c r="H23" i="6"/>
  <c r="Y23" i="6" s="1"/>
  <c r="F23" i="6"/>
  <c r="X23" i="6" s="1"/>
  <c r="W22" i="6"/>
  <c r="V22" i="6"/>
  <c r="H22" i="6"/>
  <c r="Y22" i="6" s="1"/>
  <c r="F22" i="6"/>
  <c r="X22" i="6" s="1"/>
  <c r="X21" i="6"/>
  <c r="W21" i="6"/>
  <c r="V21" i="6"/>
  <c r="F21" i="6"/>
  <c r="Y21" i="6" s="1"/>
  <c r="V20" i="6"/>
  <c r="F20" i="6"/>
  <c r="X20" i="6" s="1"/>
  <c r="V19" i="6"/>
  <c r="H19" i="6"/>
  <c r="Y19" i="6" s="1"/>
  <c r="F19" i="6"/>
  <c r="W19" i="6" s="1"/>
  <c r="V18" i="6"/>
  <c r="H18" i="6"/>
  <c r="Y18" i="6" s="1"/>
  <c r="F18" i="6"/>
  <c r="W18" i="6" s="1"/>
  <c r="X17" i="6"/>
  <c r="V17" i="6"/>
  <c r="F17" i="6"/>
  <c r="W17" i="6" s="1"/>
  <c r="W16" i="6"/>
  <c r="V16" i="6"/>
  <c r="H16" i="6"/>
  <c r="Y16" i="6" s="1"/>
  <c r="F16" i="6"/>
  <c r="X16" i="6" s="1"/>
  <c r="W15" i="6"/>
  <c r="V15" i="6"/>
  <c r="H15" i="6"/>
  <c r="Y15" i="6" s="1"/>
  <c r="F15" i="6"/>
  <c r="X15" i="6" s="1"/>
  <c r="W14" i="6"/>
  <c r="V14" i="6"/>
  <c r="H14" i="6"/>
  <c r="Y14" i="6" s="1"/>
  <c r="F14" i="6"/>
  <c r="X14" i="6" s="1"/>
  <c r="X13" i="6"/>
  <c r="W13" i="6"/>
  <c r="V13" i="6"/>
  <c r="F13" i="6"/>
  <c r="Y13" i="6" s="1"/>
  <c r="X18" i="6" l="1"/>
  <c r="X19" i="6"/>
  <c r="Y20" i="6"/>
  <c r="X29" i="6"/>
  <c r="Y30" i="6"/>
  <c r="Y31" i="6"/>
  <c r="Y32" i="6"/>
  <c r="Y17" i="6"/>
  <c r="Y28" i="6"/>
  <c r="W20" i="6"/>
  <c r="W30" i="6"/>
  <c r="U40" i="7"/>
  <c r="T40" i="7"/>
  <c r="U39" i="7"/>
  <c r="T39" i="7"/>
  <c r="U38" i="7"/>
  <c r="T38" i="7"/>
  <c r="U37" i="7"/>
  <c r="T37" i="7"/>
  <c r="U36" i="7"/>
  <c r="T36" i="7"/>
  <c r="U35" i="7"/>
  <c r="T35" i="7"/>
  <c r="W32" i="7"/>
  <c r="V32" i="7"/>
  <c r="H32" i="7"/>
  <c r="X32" i="7" s="1"/>
  <c r="F32" i="7"/>
  <c r="W31" i="7"/>
  <c r="V31" i="7"/>
  <c r="H31" i="7"/>
  <c r="X31" i="7" s="1"/>
  <c r="F31" i="7"/>
  <c r="W30" i="7"/>
  <c r="V30" i="7"/>
  <c r="H30" i="7"/>
  <c r="X30" i="7" s="1"/>
  <c r="F30" i="7"/>
  <c r="W29" i="7"/>
  <c r="V29" i="7"/>
  <c r="H29" i="7"/>
  <c r="X29" i="7" s="1"/>
  <c r="F29" i="7"/>
  <c r="V28" i="7"/>
  <c r="F28" i="7"/>
  <c r="X28" i="7" s="1"/>
  <c r="V27" i="7"/>
  <c r="H27" i="7"/>
  <c r="Y27" i="7" s="1"/>
  <c r="F27" i="7"/>
  <c r="W27" i="7" s="1"/>
  <c r="X26" i="7"/>
  <c r="V26" i="7"/>
  <c r="F26" i="7"/>
  <c r="W26" i="7" s="1"/>
  <c r="X25" i="7"/>
  <c r="W25" i="7"/>
  <c r="V25" i="7"/>
  <c r="F25" i="7"/>
  <c r="Y25" i="7" s="1"/>
  <c r="W24" i="7"/>
  <c r="V24" i="7"/>
  <c r="H24" i="7"/>
  <c r="Y24" i="7" s="1"/>
  <c r="F24" i="7"/>
  <c r="X24" i="7" s="1"/>
  <c r="X23" i="7"/>
  <c r="W23" i="7"/>
  <c r="V23" i="7"/>
  <c r="F23" i="7"/>
  <c r="Y23" i="7" s="1"/>
  <c r="W22" i="7"/>
  <c r="V22" i="7"/>
  <c r="H22" i="7"/>
  <c r="X22" i="7" s="1"/>
  <c r="F22" i="7"/>
  <c r="Y21" i="7"/>
  <c r="X21" i="7"/>
  <c r="W21" i="7"/>
  <c r="V21" i="7"/>
  <c r="X20" i="7"/>
  <c r="W20" i="7"/>
  <c r="V20" i="7"/>
  <c r="F20" i="7"/>
  <c r="Y20" i="7" s="1"/>
  <c r="W19" i="7"/>
  <c r="V19" i="7"/>
  <c r="H19" i="7"/>
  <c r="Y19" i="7" s="1"/>
  <c r="F19" i="7"/>
  <c r="X19" i="7" s="1"/>
  <c r="X18" i="7"/>
  <c r="W18" i="7"/>
  <c r="V18" i="7"/>
  <c r="F18" i="7"/>
  <c r="Y18" i="7" s="1"/>
  <c r="V17" i="7"/>
  <c r="F17" i="7"/>
  <c r="X17" i="7" s="1"/>
  <c r="V16" i="7"/>
  <c r="H16" i="7"/>
  <c r="Y16" i="7" s="1"/>
  <c r="F16" i="7"/>
  <c r="W16" i="7" s="1"/>
  <c r="V15" i="7"/>
  <c r="H15" i="7"/>
  <c r="Y15" i="7" s="1"/>
  <c r="F15" i="7"/>
  <c r="W15" i="7" s="1"/>
  <c r="V14" i="7"/>
  <c r="H14" i="7"/>
  <c r="Y14" i="7" s="1"/>
  <c r="F14" i="7"/>
  <c r="W14" i="7" s="1"/>
  <c r="X13" i="7"/>
  <c r="V13" i="7"/>
  <c r="F13" i="7"/>
  <c r="W13" i="7" s="1"/>
  <c r="X14" i="7" l="1"/>
  <c r="X15" i="7"/>
  <c r="X16" i="7"/>
  <c r="Y17" i="7"/>
  <c r="Y22" i="7"/>
  <c r="X27" i="7"/>
  <c r="Y28" i="7"/>
  <c r="Y29" i="7"/>
  <c r="Y30" i="7"/>
  <c r="Y31" i="7"/>
  <c r="Y32" i="7"/>
  <c r="Y13" i="7"/>
  <c r="Y26" i="7"/>
  <c r="W17" i="7"/>
  <c r="W28" i="7"/>
  <c r="U40" i="5"/>
  <c r="T40" i="5"/>
  <c r="B40" i="5"/>
  <c r="U39" i="5"/>
  <c r="T39" i="5"/>
  <c r="B39" i="5"/>
  <c r="U38" i="5"/>
  <c r="T38" i="5"/>
  <c r="B38" i="5"/>
  <c r="U37" i="5"/>
  <c r="T37" i="5"/>
  <c r="B37" i="5"/>
  <c r="U36" i="5"/>
  <c r="T36" i="5"/>
  <c r="B36" i="5"/>
  <c r="U35" i="5"/>
  <c r="T35" i="5"/>
  <c r="B35" i="5"/>
  <c r="W32" i="5"/>
  <c r="V32" i="5"/>
  <c r="H32" i="5"/>
  <c r="Y32" i="5" s="1"/>
  <c r="F32" i="5"/>
  <c r="X32" i="5" s="1"/>
  <c r="C32" i="5"/>
  <c r="B32" i="5"/>
  <c r="W31" i="5"/>
  <c r="V31" i="5"/>
  <c r="H31" i="5"/>
  <c r="Y31" i="5" s="1"/>
  <c r="F31" i="5"/>
  <c r="X31" i="5" s="1"/>
  <c r="C31" i="5"/>
  <c r="B31" i="5"/>
  <c r="X30" i="5"/>
  <c r="W30" i="5"/>
  <c r="V30" i="5"/>
  <c r="F30" i="5"/>
  <c r="Y30" i="5" s="1"/>
  <c r="C30" i="5"/>
  <c r="B30" i="5"/>
  <c r="V29" i="5"/>
  <c r="F29" i="5"/>
  <c r="X29" i="5" s="1"/>
  <c r="C29" i="5"/>
  <c r="B29" i="5"/>
  <c r="V28" i="5"/>
  <c r="H28" i="5"/>
  <c r="Y28" i="5" s="1"/>
  <c r="F28" i="5"/>
  <c r="W28" i="5" s="1"/>
  <c r="C28" i="5"/>
  <c r="B28" i="5"/>
  <c r="X27" i="5"/>
  <c r="V27" i="5"/>
  <c r="F27" i="5"/>
  <c r="W27" i="5" s="1"/>
  <c r="C27" i="5"/>
  <c r="B27" i="5"/>
  <c r="X26" i="5"/>
  <c r="W26" i="5"/>
  <c r="V26" i="5"/>
  <c r="F26" i="5"/>
  <c r="Y26" i="5" s="1"/>
  <c r="C26" i="5"/>
  <c r="B26" i="5"/>
  <c r="W25" i="5"/>
  <c r="V25" i="5"/>
  <c r="H25" i="5"/>
  <c r="Y25" i="5" s="1"/>
  <c r="F25" i="5"/>
  <c r="X25" i="5" s="1"/>
  <c r="C25" i="5"/>
  <c r="B25" i="5"/>
  <c r="W24" i="5"/>
  <c r="V24" i="5"/>
  <c r="H24" i="5"/>
  <c r="Y24" i="5" s="1"/>
  <c r="F24" i="5"/>
  <c r="X24" i="5" s="1"/>
  <c r="C24" i="5"/>
  <c r="B24" i="5"/>
  <c r="W23" i="5"/>
  <c r="V23" i="5"/>
  <c r="H23" i="5"/>
  <c r="Y23" i="5" s="1"/>
  <c r="F23" i="5"/>
  <c r="X23" i="5" s="1"/>
  <c r="C23" i="5"/>
  <c r="B23" i="5"/>
  <c r="W22" i="5"/>
  <c r="V22" i="5"/>
  <c r="H22" i="5"/>
  <c r="Y22" i="5" s="1"/>
  <c r="F22" i="5"/>
  <c r="X22" i="5" s="1"/>
  <c r="C22" i="5"/>
  <c r="B22" i="5"/>
  <c r="X21" i="5"/>
  <c r="W21" i="5"/>
  <c r="V21" i="5"/>
  <c r="F21" i="5"/>
  <c r="Y21" i="5" s="1"/>
  <c r="C21" i="5"/>
  <c r="B21" i="5"/>
  <c r="V20" i="5"/>
  <c r="F20" i="5"/>
  <c r="X20" i="5" s="1"/>
  <c r="C20" i="5"/>
  <c r="B20" i="5"/>
  <c r="V19" i="5"/>
  <c r="H19" i="5"/>
  <c r="Y19" i="5" s="1"/>
  <c r="F19" i="5"/>
  <c r="W19" i="5" s="1"/>
  <c r="C19" i="5"/>
  <c r="B19" i="5"/>
  <c r="V18" i="5"/>
  <c r="H18" i="5"/>
  <c r="Y18" i="5" s="1"/>
  <c r="F18" i="5"/>
  <c r="W18" i="5" s="1"/>
  <c r="C18" i="5"/>
  <c r="B18" i="5"/>
  <c r="V17" i="5"/>
  <c r="H17" i="5"/>
  <c r="Y17" i="5" s="1"/>
  <c r="F17" i="5"/>
  <c r="W17" i="5" s="1"/>
  <c r="C17" i="5"/>
  <c r="B17" i="5"/>
  <c r="V16" i="5"/>
  <c r="H16" i="5"/>
  <c r="Y16" i="5" s="1"/>
  <c r="F16" i="5"/>
  <c r="W16" i="5" s="1"/>
  <c r="C16" i="5"/>
  <c r="B16" i="5"/>
  <c r="X15" i="5"/>
  <c r="V15" i="5"/>
  <c r="F15" i="5"/>
  <c r="W15" i="5" s="1"/>
  <c r="C15" i="5"/>
  <c r="B15" i="5"/>
  <c r="W14" i="5"/>
  <c r="V14" i="5"/>
  <c r="H14" i="5"/>
  <c r="Y14" i="5" s="1"/>
  <c r="F14" i="5"/>
  <c r="X14" i="5" s="1"/>
  <c r="C14" i="5"/>
  <c r="B14" i="5"/>
  <c r="X13" i="5"/>
  <c r="W13" i="5"/>
  <c r="V13" i="5"/>
  <c r="F13" i="5"/>
  <c r="Y13" i="5" s="1"/>
  <c r="C13" i="5"/>
  <c r="B13" i="5"/>
  <c r="X16" i="5" l="1"/>
  <c r="X17" i="5"/>
  <c r="X18" i="5"/>
  <c r="X19" i="5"/>
  <c r="Y20" i="5"/>
  <c r="X28" i="5"/>
  <c r="Y29" i="5"/>
  <c r="Y15" i="5"/>
  <c r="Y27" i="5"/>
  <c r="W20" i="5"/>
  <c r="W29" i="5"/>
  <c r="L3" i="3"/>
  <c r="K3" i="3"/>
  <c r="I3" i="3"/>
  <c r="H3" i="3"/>
  <c r="G3" i="3"/>
  <c r="C35" i="1" l="1"/>
  <c r="U40" i="4"/>
  <c r="T40" i="4"/>
  <c r="B40" i="4"/>
  <c r="U39" i="4"/>
  <c r="T39" i="4"/>
  <c r="B39" i="4"/>
  <c r="U38" i="4"/>
  <c r="T38" i="4"/>
  <c r="B38" i="4"/>
  <c r="U37" i="4"/>
  <c r="T37" i="4"/>
  <c r="B37" i="4"/>
  <c r="U36" i="4"/>
  <c r="T36" i="4"/>
  <c r="B36" i="4"/>
  <c r="U35" i="4"/>
  <c r="T35" i="4"/>
  <c r="B35" i="4"/>
  <c r="V32" i="4"/>
  <c r="H32" i="4"/>
  <c r="Y32" i="4" s="1"/>
  <c r="F32" i="4"/>
  <c r="C32" i="4"/>
  <c r="B32" i="4"/>
  <c r="W31" i="4"/>
  <c r="V31" i="4"/>
  <c r="H31" i="4"/>
  <c r="F31" i="4"/>
  <c r="X31" i="4" s="1"/>
  <c r="C31" i="4"/>
  <c r="B31" i="4"/>
  <c r="V30" i="4"/>
  <c r="H30" i="4"/>
  <c r="F30" i="4"/>
  <c r="C30" i="4"/>
  <c r="B30" i="4"/>
  <c r="V29" i="4"/>
  <c r="H29" i="4"/>
  <c r="F29" i="4"/>
  <c r="C29" i="4"/>
  <c r="B29" i="4"/>
  <c r="V28" i="4"/>
  <c r="F28" i="4"/>
  <c r="C28" i="4"/>
  <c r="B28" i="4"/>
  <c r="W27" i="4"/>
  <c r="V27" i="4"/>
  <c r="H27" i="4"/>
  <c r="F27" i="4"/>
  <c r="X27" i="4" s="1"/>
  <c r="C27" i="4"/>
  <c r="B27" i="4"/>
  <c r="V26" i="4"/>
  <c r="F26" i="4"/>
  <c r="C26" i="4"/>
  <c r="B26" i="4"/>
  <c r="V25" i="4"/>
  <c r="H25" i="4"/>
  <c r="F25" i="4"/>
  <c r="C25" i="4"/>
  <c r="B25" i="4"/>
  <c r="V24" i="4"/>
  <c r="H24" i="4"/>
  <c r="Y24" i="4" s="1"/>
  <c r="F24" i="4"/>
  <c r="C24" i="4"/>
  <c r="B24" i="4"/>
  <c r="W23" i="4"/>
  <c r="V23" i="4"/>
  <c r="H23" i="4"/>
  <c r="F23" i="4"/>
  <c r="X23" i="4" s="1"/>
  <c r="C23" i="4"/>
  <c r="B23" i="4"/>
  <c r="V22" i="4"/>
  <c r="F22" i="4"/>
  <c r="C22" i="4"/>
  <c r="B22" i="4"/>
  <c r="W21" i="4"/>
  <c r="V21" i="4"/>
  <c r="H21" i="4"/>
  <c r="F21" i="4"/>
  <c r="C21" i="4"/>
  <c r="B21" i="4"/>
  <c r="V20" i="4"/>
  <c r="H20" i="4"/>
  <c r="F20" i="4"/>
  <c r="C20" i="4"/>
  <c r="B20" i="4"/>
  <c r="V19" i="4"/>
  <c r="H19" i="4"/>
  <c r="F19" i="4"/>
  <c r="C19" i="4"/>
  <c r="B19" i="4"/>
  <c r="V18" i="4"/>
  <c r="F18" i="4"/>
  <c r="C18" i="4"/>
  <c r="B18" i="4"/>
  <c r="V17" i="4"/>
  <c r="F17" i="4"/>
  <c r="X17" i="4" s="1"/>
  <c r="C17" i="4"/>
  <c r="B17" i="4"/>
  <c r="V16" i="4"/>
  <c r="H16" i="4"/>
  <c r="F16" i="4"/>
  <c r="C16" i="4"/>
  <c r="B16" i="4"/>
  <c r="V15" i="4"/>
  <c r="F15" i="4"/>
  <c r="X15" i="4" s="1"/>
  <c r="C15" i="4"/>
  <c r="B15" i="4"/>
  <c r="V14" i="4"/>
  <c r="F14" i="4"/>
  <c r="C14" i="4"/>
  <c r="B14" i="4"/>
  <c r="W13" i="4"/>
  <c r="V13" i="4"/>
  <c r="H13" i="4"/>
  <c r="F13" i="4"/>
  <c r="X13" i="4" s="1"/>
  <c r="C13" i="4"/>
  <c r="B13" i="4"/>
  <c r="U40" i="20"/>
  <c r="T40" i="20"/>
  <c r="B40" i="20"/>
  <c r="U39" i="20"/>
  <c r="T39" i="20"/>
  <c r="B39" i="20"/>
  <c r="U38" i="20"/>
  <c r="T38" i="20"/>
  <c r="B38" i="20"/>
  <c r="U37" i="20"/>
  <c r="T37" i="20"/>
  <c r="B37" i="20"/>
  <c r="U36" i="20"/>
  <c r="T36" i="20"/>
  <c r="B36" i="20"/>
  <c r="U35" i="20"/>
  <c r="T35" i="20"/>
  <c r="B35" i="20"/>
  <c r="V32" i="20"/>
  <c r="H32" i="20"/>
  <c r="F32" i="20"/>
  <c r="C32" i="20"/>
  <c r="B32" i="20"/>
  <c r="W31" i="20"/>
  <c r="V31" i="20"/>
  <c r="H31" i="20"/>
  <c r="F31" i="20"/>
  <c r="C31" i="20"/>
  <c r="B31" i="20"/>
  <c r="V30" i="20"/>
  <c r="H30" i="20"/>
  <c r="F30" i="20"/>
  <c r="C30" i="20"/>
  <c r="B30" i="20"/>
  <c r="V29" i="20"/>
  <c r="H29" i="20"/>
  <c r="F29" i="20"/>
  <c r="C29" i="20"/>
  <c r="B29" i="20"/>
  <c r="W28" i="20"/>
  <c r="V28" i="20"/>
  <c r="H28" i="20"/>
  <c r="Y28" i="20" s="1"/>
  <c r="F28" i="20"/>
  <c r="C28" i="20"/>
  <c r="B28" i="20"/>
  <c r="W27" i="20"/>
  <c r="V27" i="20"/>
  <c r="H27" i="20"/>
  <c r="F27" i="20"/>
  <c r="X27" i="20" s="1"/>
  <c r="C27" i="20"/>
  <c r="B27" i="20"/>
  <c r="W26" i="20"/>
  <c r="V26" i="20"/>
  <c r="H26" i="20"/>
  <c r="Y26" i="20" s="1"/>
  <c r="F26" i="20"/>
  <c r="C26" i="20"/>
  <c r="B26" i="20"/>
  <c r="W25" i="20"/>
  <c r="V25" i="20"/>
  <c r="H25" i="20"/>
  <c r="F25" i="20"/>
  <c r="X25" i="20" s="1"/>
  <c r="C25" i="20"/>
  <c r="B25" i="20"/>
  <c r="W24" i="20"/>
  <c r="V24" i="20"/>
  <c r="H24" i="20"/>
  <c r="Y24" i="20" s="1"/>
  <c r="F24" i="20"/>
  <c r="C24" i="20"/>
  <c r="B24" i="20"/>
  <c r="V23" i="20"/>
  <c r="F23" i="20"/>
  <c r="X23" i="20" s="1"/>
  <c r="C23" i="20"/>
  <c r="B23" i="20"/>
  <c r="W22" i="20"/>
  <c r="V22" i="20"/>
  <c r="H22" i="20"/>
  <c r="F22" i="20"/>
  <c r="X22" i="20" s="1"/>
  <c r="C22" i="20"/>
  <c r="B22" i="20"/>
  <c r="W21" i="20"/>
  <c r="V21" i="20"/>
  <c r="H21" i="20"/>
  <c r="Y21" i="20" s="1"/>
  <c r="F21" i="20"/>
  <c r="C21" i="20"/>
  <c r="B21" i="20"/>
  <c r="W20" i="20"/>
  <c r="V20" i="20"/>
  <c r="H20" i="20"/>
  <c r="F20" i="20"/>
  <c r="X20" i="20" s="1"/>
  <c r="C20" i="20"/>
  <c r="B20" i="20"/>
  <c r="W19" i="20"/>
  <c r="V19" i="20"/>
  <c r="H19" i="20"/>
  <c r="Y19" i="20" s="1"/>
  <c r="F19" i="20"/>
  <c r="C19" i="20"/>
  <c r="B19" i="20"/>
  <c r="W18" i="20"/>
  <c r="V18" i="20"/>
  <c r="H18" i="20"/>
  <c r="F18" i="20"/>
  <c r="X18" i="20" s="1"/>
  <c r="C18" i="20"/>
  <c r="B18" i="20"/>
  <c r="V17" i="20"/>
  <c r="F17" i="20"/>
  <c r="X17" i="20" s="1"/>
  <c r="C17" i="20"/>
  <c r="B17" i="20"/>
  <c r="V16" i="20"/>
  <c r="X16" i="20"/>
  <c r="C16" i="20"/>
  <c r="B16" i="20"/>
  <c r="V15" i="20"/>
  <c r="H15" i="20"/>
  <c r="F15" i="20"/>
  <c r="W15" i="20" s="1"/>
  <c r="C15" i="20"/>
  <c r="B15" i="20"/>
  <c r="W14" i="20"/>
  <c r="V14" i="20"/>
  <c r="H14" i="20"/>
  <c r="F14" i="20"/>
  <c r="X14" i="20" s="1"/>
  <c r="C14" i="20"/>
  <c r="B14" i="20"/>
  <c r="V13" i="20"/>
  <c r="F13" i="20"/>
  <c r="X13" i="20" s="1"/>
  <c r="C13" i="20"/>
  <c r="B13" i="20"/>
  <c r="U39" i="1"/>
  <c r="T39" i="1"/>
  <c r="B39" i="1"/>
  <c r="Y16" i="4" l="1"/>
  <c r="X31" i="20"/>
  <c r="X21" i="4"/>
  <c r="X29" i="4"/>
  <c r="W29" i="4"/>
  <c r="X25" i="4"/>
  <c r="X19" i="4"/>
  <c r="W19" i="4"/>
  <c r="W15" i="4"/>
  <c r="X14" i="4"/>
  <c r="W14" i="4"/>
  <c r="X22" i="4"/>
  <c r="W22" i="4"/>
  <c r="X30" i="4"/>
  <c r="W30" i="4"/>
  <c r="X32" i="20"/>
  <c r="W32" i="20"/>
  <c r="Y14" i="4"/>
  <c r="X20" i="4"/>
  <c r="W20" i="4"/>
  <c r="Y22" i="4"/>
  <c r="X28" i="4"/>
  <c r="W28" i="4"/>
  <c r="Y30" i="4"/>
  <c r="Y18" i="20"/>
  <c r="Y20" i="20"/>
  <c r="Y22" i="20"/>
  <c r="Y27" i="20"/>
  <c r="X30" i="20"/>
  <c r="W30" i="20"/>
  <c r="Y32" i="20"/>
  <c r="X18" i="4"/>
  <c r="W18" i="4"/>
  <c r="Y20" i="4"/>
  <c r="X26" i="4"/>
  <c r="W26" i="4"/>
  <c r="Y28" i="4"/>
  <c r="Y14" i="20"/>
  <c r="X21" i="20"/>
  <c r="X26" i="20"/>
  <c r="X28" i="20"/>
  <c r="Y30" i="20"/>
  <c r="X16" i="4"/>
  <c r="W16" i="4"/>
  <c r="W17" i="4"/>
  <c r="Y18" i="4"/>
  <c r="X24" i="4"/>
  <c r="W24" i="4"/>
  <c r="W25" i="4"/>
  <c r="Y26" i="4"/>
  <c r="X32" i="4"/>
  <c r="W32" i="4"/>
  <c r="X29" i="20"/>
  <c r="Y31" i="20"/>
  <c r="Y13" i="4"/>
  <c r="Y15" i="4"/>
  <c r="Y17" i="4"/>
  <c r="Y19" i="4"/>
  <c r="Y21" i="4"/>
  <c r="Y23" i="4"/>
  <c r="Y25" i="4"/>
  <c r="Y27" i="4"/>
  <c r="Y29" i="4"/>
  <c r="Y31" i="4"/>
  <c r="Y25" i="20"/>
  <c r="Y29" i="20"/>
  <c r="W29" i="20"/>
  <c r="X24" i="20"/>
  <c r="X19" i="20"/>
  <c r="Y15" i="20"/>
  <c r="X15" i="20"/>
  <c r="W17" i="20"/>
  <c r="Y17" i="20"/>
  <c r="Y16" i="20"/>
  <c r="W16" i="20"/>
  <c r="Y23" i="20"/>
  <c r="W23" i="20"/>
  <c r="Y13" i="20"/>
  <c r="W13" i="20"/>
  <c r="T35" i="1"/>
  <c r="T36" i="1"/>
  <c r="T37" i="1"/>
  <c r="T38" i="1"/>
  <c r="T40" i="1"/>
  <c r="U35" i="1"/>
  <c r="U36" i="1"/>
  <c r="U37" i="1"/>
  <c r="U38" i="1"/>
  <c r="U40" i="1"/>
  <c r="F14" i="1" l="1"/>
  <c r="W14" i="1" s="1"/>
  <c r="F32" i="1"/>
  <c r="F31" i="1"/>
  <c r="W31" i="1" s="1"/>
  <c r="F30" i="1"/>
  <c r="W30" i="1" s="1"/>
  <c r="F29" i="1"/>
  <c r="F28" i="1"/>
  <c r="W28" i="1" s="1"/>
  <c r="F27" i="1"/>
  <c r="F21" i="3" s="1"/>
  <c r="F26" i="1"/>
  <c r="W26" i="1" s="1"/>
  <c r="F25" i="1"/>
  <c r="F19" i="3" s="1"/>
  <c r="F24" i="1"/>
  <c r="F23" i="1"/>
  <c r="F17" i="3" s="1"/>
  <c r="F22" i="1"/>
  <c r="X22" i="1" s="1"/>
  <c r="F21" i="1"/>
  <c r="F15" i="3" s="1"/>
  <c r="F20" i="1"/>
  <c r="F14" i="3" s="1"/>
  <c r="F19" i="1"/>
  <c r="F13" i="3" s="1"/>
  <c r="F18" i="1"/>
  <c r="F17" i="1"/>
  <c r="F16" i="1"/>
  <c r="F15" i="1"/>
  <c r="F9" i="3" s="1"/>
  <c r="F13" i="1"/>
  <c r="W13" i="1" s="1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24" i="3"/>
  <c r="P24" i="3"/>
  <c r="O24" i="3"/>
  <c r="N24" i="3"/>
  <c r="M24" i="3"/>
  <c r="L24" i="3"/>
  <c r="K24" i="3"/>
  <c r="J24" i="3"/>
  <c r="I24" i="3"/>
  <c r="G24" i="3"/>
  <c r="E24" i="3"/>
  <c r="D24" i="3"/>
  <c r="Q23" i="3"/>
  <c r="P23" i="3"/>
  <c r="O23" i="3"/>
  <c r="N23" i="3"/>
  <c r="M23" i="3"/>
  <c r="L23" i="3"/>
  <c r="K23" i="3"/>
  <c r="J23" i="3"/>
  <c r="I23" i="3"/>
  <c r="G23" i="3"/>
  <c r="E23" i="3"/>
  <c r="D23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P7" i="3"/>
  <c r="O7" i="3"/>
  <c r="N7" i="3"/>
  <c r="M7" i="3"/>
  <c r="L7" i="3"/>
  <c r="K7" i="3"/>
  <c r="J7" i="3"/>
  <c r="I7" i="3"/>
  <c r="G7" i="3"/>
  <c r="E7" i="3"/>
  <c r="D7" i="3"/>
  <c r="B40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40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H13" i="1"/>
  <c r="V13" i="1"/>
  <c r="F8" i="3"/>
  <c r="H14" i="1"/>
  <c r="H8" i="3" s="1"/>
  <c r="V14" i="1"/>
  <c r="H15" i="1"/>
  <c r="H9" i="3" s="1"/>
  <c r="V15" i="1"/>
  <c r="F10" i="3"/>
  <c r="H16" i="1"/>
  <c r="H10" i="3" s="1"/>
  <c r="X16" i="1"/>
  <c r="V16" i="1"/>
  <c r="H17" i="1"/>
  <c r="H11" i="3" s="1"/>
  <c r="V17" i="1"/>
  <c r="H18" i="1"/>
  <c r="V18" i="1"/>
  <c r="H19" i="1"/>
  <c r="V19" i="1"/>
  <c r="H20" i="1"/>
  <c r="Y20" i="1" s="1"/>
  <c r="V20" i="1"/>
  <c r="H21" i="1"/>
  <c r="V21" i="1"/>
  <c r="F16" i="3"/>
  <c r="H22" i="1"/>
  <c r="V22" i="1"/>
  <c r="H23" i="1"/>
  <c r="X23" i="1" s="1"/>
  <c r="V23" i="1"/>
  <c r="F18" i="3"/>
  <c r="H24" i="1"/>
  <c r="X24" i="1" s="1"/>
  <c r="V24" i="1"/>
  <c r="W24" i="1"/>
  <c r="H25" i="1"/>
  <c r="H19" i="3" s="1"/>
  <c r="V25" i="1"/>
  <c r="H26" i="1"/>
  <c r="H20" i="3" s="1"/>
  <c r="V26" i="1"/>
  <c r="H27" i="1"/>
  <c r="H21" i="3" s="1"/>
  <c r="V27" i="1"/>
  <c r="H28" i="1"/>
  <c r="H22" i="3" s="1"/>
  <c r="V28" i="1"/>
  <c r="H29" i="1"/>
  <c r="H23" i="3" s="1"/>
  <c r="V29" i="1"/>
  <c r="H30" i="1"/>
  <c r="X30" i="1" s="1"/>
  <c r="V30" i="1"/>
  <c r="H31" i="1"/>
  <c r="X31" i="1"/>
  <c r="V31" i="1"/>
  <c r="H32" i="1"/>
  <c r="Y32" i="1" s="1"/>
  <c r="X32" i="1"/>
  <c r="V32" i="1"/>
  <c r="H15" i="3"/>
  <c r="H16" i="3"/>
  <c r="W21" i="1"/>
  <c r="F23" i="3"/>
  <c r="W23" i="1"/>
  <c r="W25" i="1"/>
  <c r="W20" i="1"/>
  <c r="W17" i="1"/>
  <c r="F11" i="3"/>
  <c r="W18" i="1"/>
  <c r="W16" i="1"/>
  <c r="W32" i="1"/>
  <c r="Y30" i="1"/>
  <c r="B15" i="1"/>
  <c r="B29" i="1"/>
  <c r="B31" i="1"/>
  <c r="B16" i="1"/>
  <c r="B18" i="1"/>
  <c r="B30" i="1"/>
  <c r="B22" i="1"/>
  <c r="B32" i="1"/>
  <c r="B26" i="1"/>
  <c r="B27" i="1"/>
  <c r="B14" i="1"/>
  <c r="B23" i="1"/>
  <c r="W22" i="1" l="1"/>
  <c r="Y31" i="1"/>
  <c r="X14" i="1"/>
  <c r="F20" i="3"/>
  <c r="Y20" i="3" s="1"/>
  <c r="F24" i="3"/>
  <c r="W24" i="3" s="1"/>
  <c r="X26" i="1"/>
  <c r="Y22" i="1"/>
  <c r="Y16" i="1"/>
  <c r="H17" i="3"/>
  <c r="X17" i="3" s="1"/>
  <c r="Y16" i="3"/>
  <c r="X20" i="1"/>
  <c r="Y23" i="1"/>
  <c r="Y24" i="1"/>
  <c r="H18" i="3"/>
  <c r="X18" i="3" s="1"/>
  <c r="H24" i="3"/>
  <c r="Y26" i="1"/>
  <c r="X25" i="1"/>
  <c r="Y15" i="1"/>
  <c r="W15" i="1"/>
  <c r="X15" i="1"/>
  <c r="Y25" i="1"/>
  <c r="W27" i="1"/>
  <c r="Y27" i="1"/>
  <c r="X27" i="1"/>
  <c r="X29" i="1"/>
  <c r="Y29" i="1"/>
  <c r="W29" i="1"/>
  <c r="Y21" i="1"/>
  <c r="X21" i="1"/>
  <c r="N28" i="3"/>
  <c r="H14" i="3"/>
  <c r="X14" i="3" s="1"/>
  <c r="W19" i="1"/>
  <c r="X19" i="1"/>
  <c r="Y19" i="1"/>
  <c r="H13" i="3"/>
  <c r="Y13" i="3" s="1"/>
  <c r="J28" i="3"/>
  <c r="Y18" i="1"/>
  <c r="H12" i="3"/>
  <c r="X18" i="1"/>
  <c r="F12" i="3"/>
  <c r="W12" i="3" s="1"/>
  <c r="E28" i="3"/>
  <c r="Y17" i="1"/>
  <c r="X17" i="1"/>
  <c r="T28" i="3"/>
  <c r="R28" i="3"/>
  <c r="Q28" i="3"/>
  <c r="P28" i="3"/>
  <c r="F22" i="3"/>
  <c r="Y22" i="3" s="1"/>
  <c r="M28" i="3"/>
  <c r="K28" i="3"/>
  <c r="X28" i="1"/>
  <c r="Y28" i="1"/>
  <c r="G28" i="3"/>
  <c r="U28" i="3"/>
  <c r="S28" i="3"/>
  <c r="O28" i="3"/>
  <c r="L28" i="3"/>
  <c r="Y14" i="1"/>
  <c r="I28" i="3"/>
  <c r="X13" i="1"/>
  <c r="F7" i="3"/>
  <c r="Y13" i="1"/>
  <c r="H7" i="3"/>
  <c r="V12" i="3"/>
  <c r="X9" i="3"/>
  <c r="S32" i="3"/>
  <c r="T34" i="3"/>
  <c r="W10" i="3"/>
  <c r="V11" i="3"/>
  <c r="V13" i="3"/>
  <c r="V15" i="3"/>
  <c r="V16" i="3"/>
  <c r="X16" i="3"/>
  <c r="V22" i="3"/>
  <c r="V23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3" i="3"/>
  <c r="X19" i="3"/>
  <c r="Y9" i="3"/>
  <c r="W9" i="3"/>
  <c r="X21" i="3"/>
  <c r="Y10" i="3"/>
  <c r="T32" i="3"/>
  <c r="X15" i="3"/>
  <c r="W11" i="3"/>
  <c r="X8" i="3"/>
  <c r="W8" i="3"/>
  <c r="X10" i="3"/>
  <c r="S34" i="3"/>
  <c r="V9" i="3"/>
  <c r="V10" i="3"/>
  <c r="W13" i="3"/>
  <c r="V14" i="3"/>
  <c r="W15" i="3"/>
  <c r="W16" i="3"/>
  <c r="W17" i="3"/>
  <c r="V18" i="3"/>
  <c r="W19" i="3"/>
  <c r="V20" i="3"/>
  <c r="X20" i="3"/>
  <c r="V21" i="3"/>
  <c r="W23" i="3"/>
  <c r="V24" i="3"/>
  <c r="T31" i="3"/>
  <c r="K37" i="3"/>
  <c r="H37" i="3"/>
  <c r="M37" i="3"/>
  <c r="Q37" i="3"/>
  <c r="V8" i="3"/>
  <c r="Y23" i="3"/>
  <c r="W14" i="3"/>
  <c r="W21" i="3"/>
  <c r="V19" i="3"/>
  <c r="S31" i="3"/>
  <c r="E37" i="3"/>
  <c r="Y15" i="3"/>
  <c r="Y8" i="3"/>
  <c r="V7" i="3"/>
  <c r="V17" i="3"/>
  <c r="Y24" i="3" l="1"/>
  <c r="Y7" i="3"/>
  <c r="Y18" i="3"/>
  <c r="Y17" i="3"/>
  <c r="X24" i="3"/>
  <c r="W20" i="3"/>
  <c r="Y14" i="3"/>
  <c r="X13" i="3"/>
  <c r="X12" i="3"/>
  <c r="Y12" i="3"/>
  <c r="X22" i="3"/>
  <c r="W22" i="3"/>
  <c r="W7" i="3"/>
  <c r="F28" i="3"/>
  <c r="W28" i="3" s="1"/>
  <c r="X7" i="3"/>
  <c r="H28" i="3"/>
  <c r="P3" i="3"/>
  <c r="M3" i="3"/>
  <c r="J3" i="3"/>
  <c r="S37" i="3"/>
  <c r="V28" i="3"/>
  <c r="T37" i="3"/>
  <c r="O3" i="3" l="1"/>
  <c r="Y28" i="3"/>
  <c r="X28" i="3"/>
</calcChain>
</file>

<file path=xl/sharedStrings.xml><?xml version="1.0" encoding="utf-8"?>
<sst xmlns="http://schemas.openxmlformats.org/spreadsheetml/2006/main" count="3322" uniqueCount="199">
  <si>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</si>
  <si>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</si>
  <si>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</si>
  <si>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</si>
  <si>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</si>
  <si>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</si>
  <si>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</si>
  <si>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</si>
  <si>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</si>
  <si>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</si>
  <si>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</si>
  <si>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</si>
  <si>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</si>
  <si>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</si>
  <si>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</si>
  <si>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</si>
  <si>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</si>
  <si>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</si>
  <si>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</si>
  <si>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</si>
  <si>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</si>
  <si>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</si>
  <si>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</si>
  <si>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</si>
  <si>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</si>
  <si>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</si>
  <si>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</si>
  <si>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</si>
  <si>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</si>
  <si>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</si>
  <si>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</si>
  <si>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</si>
  <si>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</si>
  <si>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</si>
  <si>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</si>
  <si>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</si>
  <si>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</si>
  <si>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</si>
  <si>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</si>
  <si>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</si>
  <si>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</si>
  <si>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</si>
  <si>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</si>
  <si>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</si>
  <si>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</si>
  <si>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</si>
  <si>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</si>
  <si>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</si>
  <si>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</si>
  <si>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</si>
  <si>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</si>
  <si>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</si>
  <si>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</si>
  <si>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</si>
  <si>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</si>
  <si>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</si>
  <si>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</si>
  <si>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</si>
  <si>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</si>
  <si>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</si>
  <si>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</si>
  <si>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</si>
  <si>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</si>
  <si>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</si>
  <si>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</si>
  <si>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</si>
  <si>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</si>
  <si>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</si>
  <si>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</si>
  <si>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</si>
  <si>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</si>
  <si>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</si>
  <si>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</si>
  <si>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</si>
  <si>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</si>
  <si>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</si>
  <si>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</si>
  <si>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</si>
  <si>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</si>
  <si>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</si>
  <si>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</si>
  <si>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</si>
  <si>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</si>
  <si>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</si>
  <si>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</si>
  <si>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</si>
  <si>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</si>
  <si>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</si>
  <si>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</si>
  <si>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</si>
  <si>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</si>
  <si>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</si>
  <si>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</si>
  <si>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</si>
  <si>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</si>
  <si>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</si>
  <si>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</si>
  <si>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</si>
  <si>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</si>
  <si>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</si>
  <si>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</si>
  <si>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</si>
  <si>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</si>
  <si>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</si>
  <si>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</si>
  <si>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</si>
  <si>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</si>
  <si>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</si>
  <si>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</si>
  <si>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</si>
  <si>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</si>
  <si>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</si>
  <si>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</si>
  <si>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</si>
  <si>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</si>
  <si>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</si>
  <si>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</si>
  <si>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</si>
  <si>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</si>
  <si>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Mitchell Jr. Mets</t>
  </si>
  <si>
    <t>Daniel Bald</t>
  </si>
  <si>
    <t>Jerett Skinner</t>
  </si>
  <si>
    <t>Trevor Skinner</t>
  </si>
  <si>
    <t>Dan Skinner</t>
  </si>
  <si>
    <t>Derek Elliott</t>
  </si>
  <si>
    <t>Derek Smitjes</t>
  </si>
  <si>
    <t>Andrew Hodgert</t>
  </si>
  <si>
    <t>Ben Davey</t>
  </si>
  <si>
    <t>Dan Bader</t>
  </si>
  <si>
    <t>Tyler Pauli</t>
  </si>
  <si>
    <t>Barry Eidt</t>
  </si>
  <si>
    <t>Dylan Ward</t>
  </si>
  <si>
    <t>Josh Taylor</t>
  </si>
  <si>
    <t>Evan Lindsay</t>
  </si>
  <si>
    <t>MacKinnon Hawkins</t>
  </si>
  <si>
    <t>Mike Lamers</t>
  </si>
  <si>
    <t>Matt Lamers</t>
  </si>
  <si>
    <t>Jake Shuker</t>
  </si>
  <si>
    <t>Sebringville</t>
  </si>
  <si>
    <t xml:space="preserve"> Sebringville Sting</t>
  </si>
  <si>
    <t>Mitchell Jr Mets</t>
  </si>
  <si>
    <t>8 - 7</t>
  </si>
  <si>
    <t>Bruce</t>
  </si>
  <si>
    <t>Wroxeter Royals</t>
  </si>
  <si>
    <t>12 - 3</t>
  </si>
  <si>
    <t>Walton</t>
  </si>
  <si>
    <t>9 - 1</t>
  </si>
  <si>
    <t>Mitchell</t>
  </si>
  <si>
    <t>0 - 2</t>
  </si>
  <si>
    <t>1 - 2</t>
  </si>
  <si>
    <t>0-1</t>
  </si>
  <si>
    <t>Fullarton A's</t>
  </si>
  <si>
    <t>24 - 5</t>
  </si>
  <si>
    <t>Wingham</t>
  </si>
  <si>
    <t>6 - 0</t>
  </si>
  <si>
    <t>Milverton</t>
  </si>
  <si>
    <t>16 - 7</t>
  </si>
  <si>
    <t>Goderich</t>
  </si>
  <si>
    <t>12 - 10</t>
  </si>
  <si>
    <t>Tavistock</t>
  </si>
  <si>
    <t>Fullarton</t>
  </si>
  <si>
    <t>13 - 5</t>
  </si>
  <si>
    <t>1 - 8</t>
  </si>
  <si>
    <t>1 -3</t>
  </si>
  <si>
    <t>1 -4</t>
  </si>
  <si>
    <t>1 - 5</t>
  </si>
  <si>
    <t>1 -6</t>
  </si>
  <si>
    <t>1-7</t>
  </si>
  <si>
    <t>Wroxeter</t>
  </si>
  <si>
    <t>12 - 2</t>
  </si>
  <si>
    <t>2-8</t>
  </si>
  <si>
    <t>2 - 8</t>
  </si>
  <si>
    <t>4 - 3</t>
  </si>
  <si>
    <t>2 - 9</t>
  </si>
  <si>
    <t>Brussels</t>
  </si>
  <si>
    <t>12 - 4</t>
  </si>
  <si>
    <t>3 - 9</t>
  </si>
  <si>
    <t>9 - 2</t>
  </si>
  <si>
    <t>3 - 10</t>
  </si>
  <si>
    <t>Belmore</t>
  </si>
  <si>
    <t>7 - 1</t>
  </si>
  <si>
    <t>3 -11</t>
  </si>
  <si>
    <t>Aug. 17</t>
  </si>
  <si>
    <t>Aug. 20</t>
  </si>
  <si>
    <t>8 - 1</t>
  </si>
  <si>
    <t>3 -12</t>
  </si>
  <si>
    <t>Aug. 25</t>
  </si>
  <si>
    <t>Aug. 27</t>
  </si>
  <si>
    <t>13 - 7</t>
  </si>
  <si>
    <t>3 - 14</t>
  </si>
  <si>
    <t>4 - 1</t>
  </si>
  <si>
    <t>3 - 13</t>
  </si>
  <si>
    <t>3 - 0</t>
  </si>
  <si>
    <t>3 - 15</t>
  </si>
  <si>
    <t>Mitchell Jr. Mets - 2016</t>
  </si>
  <si>
    <t>Sept. 01</t>
  </si>
  <si>
    <t>Sept. 02</t>
  </si>
  <si>
    <t>9 - 6</t>
  </si>
  <si>
    <t>4 - 15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</si>
</sst>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VGL1SS0M/Mets-Stats-2016-after-game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NYW2YI4B/Mets-Stats-2016-after-game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D0QD7CVI/Mets-Stats-2016-after-game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8B4JQCMO/Mets-Stats-2016-after-game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B7"/>
          <cell r="C7" t="str">
            <v>Daniel Bald</v>
          </cell>
        </row>
        <row r="8">
          <cell r="B8"/>
          <cell r="C8" t="str">
            <v>Jerett Skinner</v>
          </cell>
        </row>
        <row r="9">
          <cell r="B9"/>
          <cell r="C9" t="str">
            <v>Trevor Skinner</v>
          </cell>
        </row>
        <row r="10">
          <cell r="B10"/>
          <cell r="C10" t="str">
            <v>Dan Skinner</v>
          </cell>
        </row>
        <row r="11">
          <cell r="B11"/>
          <cell r="C11" t="str">
            <v>Derek Elliott</v>
          </cell>
        </row>
        <row r="12">
          <cell r="B12"/>
          <cell r="C12" t="str">
            <v>Derek Smitjes</v>
          </cell>
        </row>
        <row r="13">
          <cell r="B13"/>
          <cell r="C13" t="str">
            <v>Andrew Hodgert</v>
          </cell>
        </row>
        <row r="14">
          <cell r="B14"/>
          <cell r="C14" t="str">
            <v>Ben Davey</v>
          </cell>
        </row>
        <row r="15">
          <cell r="B15"/>
          <cell r="C15" t="str">
            <v>Dan Bader</v>
          </cell>
        </row>
        <row r="16">
          <cell r="B16"/>
          <cell r="C16" t="str">
            <v>Tyler Pauli</v>
          </cell>
        </row>
        <row r="17">
          <cell r="B17"/>
          <cell r="C17" t="str">
            <v>Barry Eidt</v>
          </cell>
        </row>
        <row r="18">
          <cell r="B18"/>
          <cell r="C18" t="str">
            <v>Dylan Ward</v>
          </cell>
        </row>
        <row r="19">
          <cell r="B19"/>
          <cell r="C19" t="str">
            <v>Josh Taylor</v>
          </cell>
        </row>
        <row r="20">
          <cell r="B20"/>
          <cell r="C20" t="str">
            <v>Evan Lindsay</v>
          </cell>
        </row>
        <row r="21">
          <cell r="B21"/>
          <cell r="C21" t="str">
            <v>MacKinnon Hawkins</v>
          </cell>
        </row>
        <row r="22">
          <cell r="B22"/>
          <cell r="C22" t="str">
            <v>Mike Lamers</v>
          </cell>
        </row>
        <row r="23">
          <cell r="B23"/>
          <cell r="C23" t="str">
            <v>Matt Lamers</v>
          </cell>
        </row>
        <row r="24">
          <cell r="B24"/>
          <cell r="C24" t="str">
            <v>Jake Shuker</v>
          </cell>
        </row>
        <row r="25">
          <cell r="B25"/>
          <cell r="C25"/>
        </row>
        <row r="26">
          <cell r="B26"/>
          <cell r="C26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6">
          <cell r="B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B7"/>
          <cell r="C7" t="str">
            <v>Daniel Bald</v>
          </cell>
        </row>
        <row r="8">
          <cell r="B8"/>
          <cell r="C8" t="str">
            <v>Jerett Skinner</v>
          </cell>
        </row>
        <row r="9">
          <cell r="B9"/>
          <cell r="C9" t="str">
            <v>Trevor Skinner</v>
          </cell>
        </row>
        <row r="10">
          <cell r="B10"/>
          <cell r="C10" t="str">
            <v>Dan Skinner</v>
          </cell>
        </row>
        <row r="11">
          <cell r="B11"/>
          <cell r="C11" t="str">
            <v>Derek Elliott</v>
          </cell>
        </row>
        <row r="12">
          <cell r="B12"/>
          <cell r="C12" t="str">
            <v>Derek Smitjes</v>
          </cell>
        </row>
        <row r="13">
          <cell r="B13"/>
          <cell r="C13" t="str">
            <v>Andrew Hodgert</v>
          </cell>
        </row>
        <row r="14">
          <cell r="B14"/>
          <cell r="C14" t="str">
            <v>Ben Davey</v>
          </cell>
        </row>
        <row r="15">
          <cell r="B15"/>
          <cell r="C15" t="str">
            <v>Dan Bader</v>
          </cell>
        </row>
        <row r="16">
          <cell r="B16"/>
          <cell r="C16" t="str">
            <v>Tyler Pauli</v>
          </cell>
        </row>
        <row r="17">
          <cell r="B17"/>
          <cell r="C17" t="str">
            <v>Barry Eidt</v>
          </cell>
        </row>
        <row r="18">
          <cell r="B18"/>
          <cell r="C18" t="str">
            <v>Dylan Ward</v>
          </cell>
        </row>
        <row r="19">
          <cell r="B19"/>
          <cell r="C19" t="str">
            <v>Josh Taylor</v>
          </cell>
        </row>
        <row r="20">
          <cell r="B20"/>
          <cell r="C20" t="str">
            <v>Evan Lindsay</v>
          </cell>
        </row>
        <row r="21">
          <cell r="B21"/>
          <cell r="C21" t="str">
            <v>MacKinnon Hawkins</v>
          </cell>
        </row>
        <row r="22">
          <cell r="B22"/>
          <cell r="C22" t="str">
            <v>Mike Lamers</v>
          </cell>
        </row>
        <row r="23">
          <cell r="B23"/>
          <cell r="C23" t="str">
            <v>Matt Lamers</v>
          </cell>
        </row>
        <row r="24">
          <cell r="B24"/>
          <cell r="C24" t="str">
            <v>Jake Shuker</v>
          </cell>
        </row>
        <row r="25">
          <cell r="B25"/>
          <cell r="C25"/>
        </row>
        <row r="26">
          <cell r="B26"/>
          <cell r="C26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6">
          <cell r="B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B7"/>
          <cell r="C7" t="str">
            <v>Daniel Bald</v>
          </cell>
        </row>
        <row r="8">
          <cell r="B8"/>
          <cell r="C8" t="str">
            <v>Jerett Skinner</v>
          </cell>
        </row>
        <row r="9">
          <cell r="B9"/>
          <cell r="C9" t="str">
            <v>Trevor Skinner</v>
          </cell>
        </row>
        <row r="10">
          <cell r="B10"/>
          <cell r="C10" t="str">
            <v>Dan Skinner</v>
          </cell>
        </row>
        <row r="11">
          <cell r="B11"/>
          <cell r="C11" t="str">
            <v>Derek Elliott</v>
          </cell>
        </row>
        <row r="12">
          <cell r="B12"/>
          <cell r="C12" t="str">
            <v>Derek Smitjes</v>
          </cell>
        </row>
        <row r="13">
          <cell r="B13"/>
          <cell r="C13" t="str">
            <v>Andrew Hodgert</v>
          </cell>
        </row>
        <row r="14">
          <cell r="B14"/>
          <cell r="C14" t="str">
            <v>Ben Davey</v>
          </cell>
        </row>
        <row r="15">
          <cell r="B15"/>
          <cell r="C15" t="str">
            <v>Dan Bader</v>
          </cell>
        </row>
        <row r="16">
          <cell r="B16"/>
          <cell r="C16" t="str">
            <v>Tyler Pauli</v>
          </cell>
        </row>
        <row r="17">
          <cell r="B17"/>
          <cell r="C17" t="str">
            <v>Barry Eidt</v>
          </cell>
        </row>
        <row r="18">
          <cell r="B18"/>
          <cell r="C18" t="str">
            <v>Dylan Ward</v>
          </cell>
        </row>
        <row r="19">
          <cell r="B19"/>
          <cell r="C19" t="str">
            <v>Josh Taylor</v>
          </cell>
        </row>
        <row r="20">
          <cell r="B20"/>
          <cell r="C20" t="str">
            <v>Evan Lindsay</v>
          </cell>
        </row>
        <row r="21">
          <cell r="B21"/>
          <cell r="C21" t="str">
            <v>MacKinnon Hawkins</v>
          </cell>
        </row>
        <row r="22">
          <cell r="B22"/>
          <cell r="C22" t="str">
            <v>Mike Lamers</v>
          </cell>
        </row>
        <row r="23">
          <cell r="B23"/>
          <cell r="C23" t="str">
            <v>Matt Lamers</v>
          </cell>
        </row>
        <row r="24">
          <cell r="B24"/>
          <cell r="C24" t="str">
            <v>Jake Shuker</v>
          </cell>
        </row>
        <row r="25">
          <cell r="B25"/>
          <cell r="C25"/>
        </row>
        <row r="26">
          <cell r="B26"/>
          <cell r="C26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6">
          <cell r="B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C7" t="str">
            <v>Daniel Bald</v>
          </cell>
        </row>
        <row r="8">
          <cell r="C8" t="str">
            <v>Jerett Skinner</v>
          </cell>
        </row>
        <row r="9">
          <cell r="C9" t="str">
            <v>Trevor Skinner</v>
          </cell>
        </row>
        <row r="10">
          <cell r="C10" t="str">
            <v>Dan Skinner</v>
          </cell>
        </row>
        <row r="11">
          <cell r="C11" t="str">
            <v>Derek Elliott</v>
          </cell>
        </row>
        <row r="12">
          <cell r="C12" t="str">
            <v>Derek Smitjes</v>
          </cell>
        </row>
        <row r="13">
          <cell r="C13" t="str">
            <v>Andrew Hodgert</v>
          </cell>
        </row>
        <row r="14">
          <cell r="C14" t="str">
            <v>Ben Davey</v>
          </cell>
        </row>
        <row r="15">
          <cell r="C15" t="str">
            <v>Dan Bader</v>
          </cell>
        </row>
        <row r="16">
          <cell r="C16" t="str">
            <v>Tyler Pauli</v>
          </cell>
        </row>
        <row r="17">
          <cell r="C17" t="str">
            <v>Barry Eidt</v>
          </cell>
        </row>
        <row r="18">
          <cell r="C18" t="str">
            <v>Dylan Ward</v>
          </cell>
        </row>
        <row r="19">
          <cell r="C19" t="str">
            <v>Josh Taylor</v>
          </cell>
        </row>
        <row r="20">
          <cell r="C20" t="str">
            <v>Evan Lindsay</v>
          </cell>
        </row>
        <row r="21">
          <cell r="C21" t="str">
            <v>MacKinnon Hawkins</v>
          </cell>
        </row>
        <row r="22">
          <cell r="C22" t="str">
            <v>Mike Lamers</v>
          </cell>
        </row>
        <row r="23">
          <cell r="C23" t="str">
            <v>Matt Lamers</v>
          </cell>
        </row>
        <row r="24">
          <cell r="C24" t="str">
            <v>Jake Shuker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05" t="s">
        <v>194</v>
      </c>
      <c r="C2" s="106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107"/>
      <c r="C3" s="108"/>
      <c r="F3" s="32">
        <f>G3+H3+I3</f>
        <v>20</v>
      </c>
      <c r="G3" s="32">
        <f>+'Game 1'!C43+'Game 2'!C43+'Game 3'!C43+'Game 4'!C43+'Game 5'!C43+'Game 6'!C43+'Game 7'!C43+'Game 8'!C43+'Game 9'!C43+'Game 10'!C43+'Game 11'!C43+'Game 12'!C43+'Game 13'!C43+'Game 14'!C43+'Game 15'!C43+'Game 16'!C43+'Game 17'!C43+'Game 18'!C43+'Game 19'!C43+'Game 20'!C43</f>
        <v>4</v>
      </c>
      <c r="H3" s="32">
        <f>+'Game 1'!D43+'Game 2'!D43+'Game 3'!D43+'Game 4'!D43+'Game 5'!D43+'Game 6'!D43+'Game 7'!D43+'Game 8'!D43+'Game 9'!D43+'Game 10'!D43+'Game 11'!D43+'Game 12'!D43+'Game 13'!D43+'Game 14'!D43+'Game 15'!D43+'Game 16'!D43+'Game 17'!D43+'Game 18'!D43+'Game 19'!D43+'Game 20'!D43</f>
        <v>16</v>
      </c>
      <c r="I3" s="32">
        <f>+'Game 1'!E43+'Game 2'!E43+'Game 3'!E43+'Game 4'!E43+'Game 5'!E43+'Game 6'!E43+'Game 7'!E43+'Game 8'!E43+'Game 9'!E43+'Game 10'!E43+'Game 11'!E43+'Game 12'!E43+'Game 13'!E43+'Game 14'!E43+'Game 15'!E43+'Game 16'!E43+'Game 17'!E43+'Game 18'!E43+'Game 19'!E43+'Game 20'!E43</f>
        <v>0</v>
      </c>
      <c r="J3" s="33">
        <f>G3/F3</f>
        <v>0.2</v>
      </c>
      <c r="K3" s="32">
        <f>+'Game 1'!G43+'Game 2'!G43+'Game 3'!G43+'Game 4'!G43+'Game 5'!G43+'Game 6'!G43+'Game 7'!G43+'Game 8'!G43+'Game 9'!G43+'Game 10'!G43+'Game 11'!G43+'Game 12'!G43+'Game 13'!G43+'Game 14'!G43+'Game 15'!G43+'Game 16'!G43+'Game 17'!G43+'Game 18'!G43+'Game 19'!G43+'Game 20'!G43</f>
        <v>89</v>
      </c>
      <c r="L3" s="32">
        <f>+'Game 1'!H43+'Game 2'!H43+'Game 3'!H43+'Game 4'!H43+'Game 5'!H43+'Game 6'!H43+'Game 7'!H43+'Game 8'!H43+'Game 9'!H43+'Game 10'!H43+'Game 11'!H43+'Game 12'!H43+'Game 13'!H43+'Game 14'!H43+'Game 15'!H43+'Game 16'!H43+'Game 17'!H43+'Game 18'!H43+'Game 19'!H43+'Game 20'!H43</f>
        <v>177</v>
      </c>
      <c r="M3" s="36">
        <f>K3/F3</f>
        <v>4.45</v>
      </c>
      <c r="N3" s="36">
        <f>L3/F3</f>
        <v>8.85</v>
      </c>
      <c r="O3" s="35">
        <f>H28/F28</f>
        <v>0.27309236947791166</v>
      </c>
      <c r="P3" s="37">
        <f>G37/E37*7</f>
        <v>8.1468218442256024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56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109" t="s">
        <v>81</v>
      </c>
      <c r="AB6" s="110"/>
      <c r="AC6" s="110"/>
      <c r="AD6" s="110"/>
      <c r="AE6" s="111"/>
    </row>
    <row r="7" spans="1:31" ht="15.75" customHeight="1" x14ac:dyDescent="0.25">
      <c r="A7" s="12">
        <v>1</v>
      </c>
      <c r="B7" s="69"/>
      <c r="C7" s="70" t="s">
        <v>120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16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47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42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10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17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12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3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0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2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5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3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1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0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0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0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7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0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8</v>
      </c>
      <c r="V7" s="32">
        <f t="shared" ref="V7:V24" si="0">I7+2*J7+3*K7+4*L7</f>
        <v>26</v>
      </c>
      <c r="W7" s="33">
        <f t="shared" ref="W7:W24" si="1">(I7+(2*J7)+(3*K7)+(4*L7))/F7</f>
        <v>0.61904761904761907</v>
      </c>
      <c r="X7" s="33">
        <f>(H7+M7+P7)/(F7+M7+P7+R7)</f>
        <v>0.46808510638297873</v>
      </c>
      <c r="Y7" s="33">
        <f t="shared" ref="Y7:Y24" si="2">H7/F7</f>
        <v>0.40476190476190477</v>
      </c>
      <c r="AA7" s="112"/>
      <c r="AB7" s="113"/>
      <c r="AC7" s="113"/>
      <c r="AD7" s="113"/>
      <c r="AE7" s="114"/>
    </row>
    <row r="8" spans="1:31" ht="15.75" customHeight="1" x14ac:dyDescent="0.3">
      <c r="A8" s="12">
        <v>2</v>
      </c>
      <c r="B8" s="69"/>
      <c r="C8" s="70" t="s">
        <v>121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14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35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33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6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10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8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2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2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0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0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12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0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2</v>
      </c>
      <c r="V8" s="32">
        <f t="shared" si="0"/>
        <v>12</v>
      </c>
      <c r="W8" s="33">
        <f t="shared" si="1"/>
        <v>0.36363636363636365</v>
      </c>
      <c r="X8" s="33">
        <f t="shared" ref="X8:X24" si="3">(H8+M8+P8)/(F8+M8+P8+R8)</f>
        <v>0.34285714285714286</v>
      </c>
      <c r="Y8" s="33">
        <f t="shared" si="2"/>
        <v>0.30303030303030304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69"/>
      <c r="C9" s="70" t="s">
        <v>122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12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36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31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6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11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6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3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2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0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5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4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0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0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0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9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3</v>
      </c>
      <c r="V9" s="32">
        <f t="shared" si="0"/>
        <v>18</v>
      </c>
      <c r="W9" s="33">
        <f t="shared" si="1"/>
        <v>0.58064516129032262</v>
      </c>
      <c r="X9" s="33">
        <f t="shared" si="3"/>
        <v>0.44444444444444442</v>
      </c>
      <c r="Y9" s="33">
        <f t="shared" si="2"/>
        <v>0.35483870967741937</v>
      </c>
      <c r="AA9" s="115" t="s">
        <v>38</v>
      </c>
      <c r="AB9" s="116"/>
      <c r="AC9" s="6"/>
      <c r="AD9" s="115" t="s">
        <v>39</v>
      </c>
      <c r="AE9" s="116"/>
    </row>
    <row r="10" spans="1:31" ht="15.6" x14ac:dyDescent="0.3">
      <c r="A10" s="12">
        <v>4</v>
      </c>
      <c r="B10" s="69"/>
      <c r="C10" s="70" t="s">
        <v>123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12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33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30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3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6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5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0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1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0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2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4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1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1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2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0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2</v>
      </c>
      <c r="V10" s="32">
        <f t="shared" si="0"/>
        <v>8</v>
      </c>
      <c r="W10" s="33">
        <f t="shared" si="1"/>
        <v>0.26666666666666666</v>
      </c>
      <c r="X10" s="33">
        <f t="shared" si="3"/>
        <v>0.27272727272727271</v>
      </c>
      <c r="Y10" s="33">
        <f t="shared" si="2"/>
        <v>0.2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69"/>
      <c r="C11" s="70" t="s">
        <v>124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17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49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49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9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21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13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5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1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2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0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2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1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0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0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0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5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18</v>
      </c>
      <c r="V11" s="32">
        <f t="shared" si="0"/>
        <v>34</v>
      </c>
      <c r="W11" s="33">
        <f t="shared" si="1"/>
        <v>0.69387755102040816</v>
      </c>
      <c r="X11" s="33">
        <f t="shared" si="3"/>
        <v>0.42857142857142855</v>
      </c>
      <c r="Y11" s="33">
        <f t="shared" si="2"/>
        <v>0.42857142857142855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69"/>
      <c r="C12" s="70" t="s">
        <v>125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13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35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33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7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8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5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2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0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1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2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3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2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7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0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4</v>
      </c>
      <c r="V12" s="32">
        <f t="shared" si="0"/>
        <v>13</v>
      </c>
      <c r="W12" s="33">
        <f t="shared" si="1"/>
        <v>0.39393939393939392</v>
      </c>
      <c r="X12" s="33">
        <f t="shared" si="3"/>
        <v>0.2857142857142857</v>
      </c>
      <c r="Y12" s="33">
        <f t="shared" si="2"/>
        <v>0.24242424242424243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69"/>
      <c r="C13" s="70" t="s">
        <v>126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20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40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34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3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5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4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0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0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1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6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2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0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13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3</v>
      </c>
      <c r="V13" s="32">
        <f t="shared" si="0"/>
        <v>8</v>
      </c>
      <c r="W13" s="33">
        <f t="shared" si="1"/>
        <v>0.23529411764705882</v>
      </c>
      <c r="X13" s="33">
        <f t="shared" si="3"/>
        <v>0.27500000000000002</v>
      </c>
      <c r="Y13" s="33">
        <f t="shared" si="2"/>
        <v>0.14705882352941177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69"/>
      <c r="C14" s="70" t="s">
        <v>127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14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34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31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7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7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6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0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1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3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2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3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0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9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0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14</v>
      </c>
      <c r="V14" s="32">
        <f t="shared" si="0"/>
        <v>9</v>
      </c>
      <c r="W14" s="33">
        <f t="shared" si="1"/>
        <v>0.29032258064516131</v>
      </c>
      <c r="X14" s="33">
        <f t="shared" si="3"/>
        <v>0.29411764705882354</v>
      </c>
      <c r="Y14" s="33">
        <f t="shared" si="2"/>
        <v>0.22580645161290322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69"/>
      <c r="C15" s="70" t="s">
        <v>128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12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19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16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3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2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2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0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0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2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1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1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0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8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1</v>
      </c>
      <c r="V15" s="32">
        <f t="shared" si="0"/>
        <v>2</v>
      </c>
      <c r="W15" s="33">
        <f t="shared" si="1"/>
        <v>0.125</v>
      </c>
      <c r="X15" s="33">
        <f t="shared" si="3"/>
        <v>0.26315789473684209</v>
      </c>
      <c r="Y15" s="33">
        <f t="shared" si="2"/>
        <v>0.125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69"/>
      <c r="C16" s="70" t="s">
        <v>129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5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10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10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3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5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3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2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0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0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0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0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0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1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0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2</v>
      </c>
      <c r="V16" s="32">
        <f t="shared" si="0"/>
        <v>7</v>
      </c>
      <c r="W16" s="33">
        <f t="shared" si="1"/>
        <v>0.7</v>
      </c>
      <c r="X16" s="33">
        <f t="shared" si="3"/>
        <v>0.5</v>
      </c>
      <c r="Y16" s="33">
        <f t="shared" si="2"/>
        <v>0.5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69"/>
      <c r="C17" s="70" t="s">
        <v>130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9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26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22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5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6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4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1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1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2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1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1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1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1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9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4</v>
      </c>
      <c r="V17" s="32">
        <f t="shared" si="0"/>
        <v>10</v>
      </c>
      <c r="W17" s="33">
        <f t="shared" si="1"/>
        <v>0.45454545454545453</v>
      </c>
      <c r="X17" s="33">
        <f t="shared" si="3"/>
        <v>0.32</v>
      </c>
      <c r="Y17" s="33">
        <f t="shared" si="2"/>
        <v>0.27272727272727271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69"/>
      <c r="C18" s="70" t="s">
        <v>131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13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25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21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3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3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2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1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0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0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4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1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1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0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11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1</v>
      </c>
      <c r="V18" s="32">
        <f t="shared" si="0"/>
        <v>4</v>
      </c>
      <c r="W18" s="33">
        <f t="shared" si="1"/>
        <v>0.19047619047619047</v>
      </c>
      <c r="X18" s="33">
        <f t="shared" si="3"/>
        <v>0.28000000000000003</v>
      </c>
      <c r="Y18" s="33">
        <f t="shared" si="2"/>
        <v>0.14285714285714285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69"/>
      <c r="C19" s="70" t="s">
        <v>132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16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24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21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3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3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2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1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0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3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0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0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0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0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12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3</v>
      </c>
      <c r="V19" s="32">
        <f t="shared" si="0"/>
        <v>4</v>
      </c>
      <c r="W19" s="33">
        <f t="shared" si="1"/>
        <v>0.19047619047619047</v>
      </c>
      <c r="X19" s="33">
        <f t="shared" si="3"/>
        <v>0.25</v>
      </c>
      <c r="Y19" s="33">
        <f t="shared" si="2"/>
        <v>0.14285714285714285</v>
      </c>
      <c r="AA19" s="18" t="s">
        <v>21</v>
      </c>
      <c r="AB19" s="7" t="s">
        <v>57</v>
      </c>
      <c r="AC19" s="2"/>
      <c r="AD19" s="17" t="s">
        <v>115</v>
      </c>
      <c r="AE19" s="7" t="s">
        <v>116</v>
      </c>
    </row>
    <row r="20" spans="1:37" ht="15.6" x14ac:dyDescent="0.3">
      <c r="A20" s="12">
        <v>14</v>
      </c>
      <c r="B20" s="69"/>
      <c r="C20" s="70" t="s">
        <v>133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11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33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29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4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9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6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1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2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0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3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1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1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0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0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1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5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1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9</v>
      </c>
      <c r="V20" s="32">
        <f t="shared" si="0"/>
        <v>14</v>
      </c>
      <c r="W20" s="33">
        <f t="shared" si="1"/>
        <v>0.48275862068965519</v>
      </c>
      <c r="X20" s="33">
        <f t="shared" si="3"/>
        <v>0.36363636363636365</v>
      </c>
      <c r="Y20" s="33">
        <f t="shared" si="2"/>
        <v>0.31034482758620691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69"/>
      <c r="C21" s="70" t="s">
        <v>134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9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20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18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6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6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4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2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0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2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1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4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0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2</v>
      </c>
      <c r="V21" s="44">
        <f t="shared" si="0"/>
        <v>8</v>
      </c>
      <c r="W21" s="33">
        <f t="shared" si="1"/>
        <v>0.44444444444444442</v>
      </c>
      <c r="X21" s="33">
        <f t="shared" si="3"/>
        <v>0.4</v>
      </c>
      <c r="Y21" s="33">
        <f t="shared" si="2"/>
        <v>0.33333333333333331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69"/>
      <c r="C22" s="70" t="s">
        <v>135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15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35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31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4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10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10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0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1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1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2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1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2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0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8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2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2</v>
      </c>
      <c r="V22" s="32">
        <f t="shared" si="0"/>
        <v>10</v>
      </c>
      <c r="W22" s="33">
        <f t="shared" si="1"/>
        <v>0.32258064516129031</v>
      </c>
      <c r="X22" s="33">
        <f t="shared" si="3"/>
        <v>0.36363636363636365</v>
      </c>
      <c r="Y22" s="33">
        <f t="shared" si="2"/>
        <v>0.32258064516129031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69"/>
      <c r="C23" s="70" t="s">
        <v>136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15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33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28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3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4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2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2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0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5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1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0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0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0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12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2</v>
      </c>
      <c r="V23" s="32">
        <f t="shared" si="0"/>
        <v>6</v>
      </c>
      <c r="W23" s="33">
        <f t="shared" si="1"/>
        <v>0.21428571428571427</v>
      </c>
      <c r="X23" s="33">
        <f t="shared" si="3"/>
        <v>0.27272727272727271</v>
      </c>
      <c r="Y23" s="33">
        <f t="shared" si="2"/>
        <v>0.14285714285714285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69"/>
      <c r="C24" s="70" t="s">
        <v>137</v>
      </c>
      <c r="D24" s="32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</f>
        <v>10</v>
      </c>
      <c r="E24" s="32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</f>
        <v>21</v>
      </c>
      <c r="F24" s="32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</f>
        <v>19</v>
      </c>
      <c r="G24" s="32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</f>
        <v>3</v>
      </c>
      <c r="H24" s="32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</f>
        <v>3</v>
      </c>
      <c r="I24" s="32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</f>
        <v>3</v>
      </c>
      <c r="J24" s="32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</f>
        <v>0</v>
      </c>
      <c r="K24" s="32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</f>
        <v>0</v>
      </c>
      <c r="L24" s="32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</f>
        <v>0</v>
      </c>
      <c r="M24" s="32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</f>
        <v>2</v>
      </c>
      <c r="N24" s="32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</f>
        <v>0</v>
      </c>
      <c r="O24" s="32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</f>
        <v>0</v>
      </c>
      <c r="P24" s="32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</f>
        <v>0</v>
      </c>
      <c r="Q24" s="32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</f>
        <v>0</v>
      </c>
      <c r="R24" s="32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</f>
        <v>0</v>
      </c>
      <c r="S24" s="32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</f>
        <v>14</v>
      </c>
      <c r="T24" s="32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</f>
        <v>0</v>
      </c>
      <c r="U24" s="32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</f>
        <v>2</v>
      </c>
      <c r="V24" s="32">
        <f t="shared" si="0"/>
        <v>3</v>
      </c>
      <c r="W24" s="33">
        <f t="shared" si="1"/>
        <v>0.15789473684210525</v>
      </c>
      <c r="X24" s="33">
        <f t="shared" si="3"/>
        <v>0.23809523809523808</v>
      </c>
      <c r="Y24" s="33">
        <f t="shared" si="2"/>
        <v>0.15789473684210525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69"/>
      <c r="C25" s="7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>
        <v>20</v>
      </c>
      <c r="B26" s="69"/>
      <c r="C26" s="7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0"/>
      <c r="AD27" s="54"/>
      <c r="AE27" s="50"/>
    </row>
    <row r="28" spans="1:37" ht="15.6" x14ac:dyDescent="0.3">
      <c r="A28" s="12"/>
      <c r="B28" s="17"/>
      <c r="C28" s="61" t="s">
        <v>96</v>
      </c>
      <c r="D28" s="67"/>
      <c r="E28" s="67">
        <f t="shared" ref="E28:V28" si="4">SUM(E7:E27)</f>
        <v>555</v>
      </c>
      <c r="F28" s="67">
        <f t="shared" si="4"/>
        <v>498</v>
      </c>
      <c r="G28" s="67">
        <f t="shared" si="4"/>
        <v>88</v>
      </c>
      <c r="H28" s="67">
        <f t="shared" si="4"/>
        <v>136</v>
      </c>
      <c r="I28" s="67">
        <f t="shared" si="4"/>
        <v>97</v>
      </c>
      <c r="J28" s="67">
        <f t="shared" si="4"/>
        <v>25</v>
      </c>
      <c r="K28" s="67">
        <f t="shared" si="4"/>
        <v>7</v>
      </c>
      <c r="L28" s="67">
        <f t="shared" si="4"/>
        <v>7</v>
      </c>
      <c r="M28" s="67">
        <f t="shared" si="4"/>
        <v>49</v>
      </c>
      <c r="N28" s="67">
        <f t="shared" si="4"/>
        <v>27</v>
      </c>
      <c r="O28" s="67">
        <f t="shared" si="4"/>
        <v>13</v>
      </c>
      <c r="P28" s="67">
        <f t="shared" si="4"/>
        <v>3</v>
      </c>
      <c r="Q28" s="67">
        <f t="shared" si="4"/>
        <v>3</v>
      </c>
      <c r="R28" s="67">
        <f t="shared" ref="R28" si="5">SUM(R7:R27)</f>
        <v>2</v>
      </c>
      <c r="S28" s="67">
        <f t="shared" si="4"/>
        <v>148</v>
      </c>
      <c r="T28" s="67">
        <f t="shared" si="4"/>
        <v>3</v>
      </c>
      <c r="U28" s="67">
        <f t="shared" si="4"/>
        <v>82</v>
      </c>
      <c r="V28" s="67">
        <f t="shared" si="4"/>
        <v>196</v>
      </c>
      <c r="W28" s="65">
        <f>(I28+(2*J28)+(3*K28)+(4*L28))/F28</f>
        <v>0.39357429718875503</v>
      </c>
      <c r="X28" s="65">
        <f>(H28+M28+P28)/(F28+M28+P28+R28)</f>
        <v>0.34057971014492755</v>
      </c>
      <c r="Y28" s="65">
        <f>H28/F28</f>
        <v>0.27309236947791166</v>
      </c>
      <c r="AA28" s="18" t="s">
        <v>75</v>
      </c>
      <c r="AB28" s="7" t="s">
        <v>76</v>
      </c>
      <c r="AC28" s="50"/>
      <c r="AD28" s="54"/>
      <c r="AE28" s="50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53"/>
      <c r="AA29" s="18" t="s">
        <v>77</v>
      </c>
      <c r="AB29" s="7" t="s">
        <v>78</v>
      </c>
      <c r="AC29" s="55"/>
      <c r="AD29" s="55"/>
      <c r="AE29" s="55"/>
    </row>
    <row r="30" spans="1:37" ht="13.8" x14ac:dyDescent="0.25">
      <c r="A30" s="12"/>
      <c r="B30" s="17" t="s">
        <v>11</v>
      </c>
      <c r="C30" s="17" t="s">
        <v>29</v>
      </c>
      <c r="D30" s="17" t="s">
        <v>117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115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69"/>
      <c r="C31" s="70" t="s">
        <v>133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11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46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66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43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255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68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0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39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3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4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37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2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6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3</v>
      </c>
      <c r="R31" s="32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33">
        <f>I31/(H31-K31-L31-M31)</f>
        <v>0.32535885167464113</v>
      </c>
      <c r="T31" s="38">
        <f t="shared" ref="T31:T37" si="6">G31/E31*7</f>
        <v>6.5434782608695654</v>
      </c>
      <c r="U31" s="30"/>
    </row>
    <row r="32" spans="1:37" ht="15.75" customHeight="1" x14ac:dyDescent="0.25">
      <c r="A32" s="12">
        <v>2</v>
      </c>
      <c r="B32" s="69"/>
      <c r="C32" s="70" t="s">
        <v>132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9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11.600000000000001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40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35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83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33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3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12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3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6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0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5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0</v>
      </c>
      <c r="R32" s="32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33">
        <f t="shared" ref="S32:S37" si="7">I32/(H32-K32-L32-M32)</f>
        <v>0.5</v>
      </c>
      <c r="T32" s="38">
        <f t="shared" ref="T32:T34" si="8">G32/E32*7</f>
        <v>21.120689655172409</v>
      </c>
      <c r="U32" s="30"/>
      <c r="AA32" s="16"/>
      <c r="AB32" s="90" t="s">
        <v>82</v>
      </c>
      <c r="AC32" s="91"/>
      <c r="AD32" s="91"/>
      <c r="AE32" s="91"/>
      <c r="AF32" s="92"/>
      <c r="AG32" s="52"/>
      <c r="AH32" s="52"/>
      <c r="AI32" s="52"/>
      <c r="AJ32" s="52"/>
      <c r="AK32" s="52"/>
    </row>
    <row r="33" spans="1:37" ht="15.75" customHeight="1" x14ac:dyDescent="0.25">
      <c r="A33" s="12">
        <v>3</v>
      </c>
      <c r="B33" s="69"/>
      <c r="C33" s="70" t="s">
        <v>123</v>
      </c>
      <c r="D33" s="32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6</v>
      </c>
      <c r="E33" s="36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14.3</v>
      </c>
      <c r="F33" s="32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26</v>
      </c>
      <c r="G33" s="32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16</v>
      </c>
      <c r="H33" s="32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92</v>
      </c>
      <c r="I33" s="32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34</v>
      </c>
      <c r="J33" s="32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0</v>
      </c>
      <c r="K33" s="32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11</v>
      </c>
      <c r="L33" s="32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0</v>
      </c>
      <c r="M33" s="32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2</v>
      </c>
      <c r="N33" s="32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9</v>
      </c>
      <c r="O33" s="32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0</v>
      </c>
      <c r="P33" s="32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2</v>
      </c>
      <c r="Q33" s="32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0</v>
      </c>
      <c r="R33" s="32">
        <f>+'Game 1'!S37+'Game 2'!S37+'Game 3'!S37+'Game 4'!S37+'Game 5'!S37+'Game 6'!S37+'Game 7'!S37+'Game 8'!S37+'Game 9'!S37+'Game 10'!S37+'Game 11'!S37+'Game 12'!S37+'Game 13'!S37+'Game 14'!S37+'Game 15'!S37+'Game 16'!S37+'Game 17'!S37+'Game 18'!S37+'Game 19'!S37+'Game 20'!S37</f>
        <v>0</v>
      </c>
      <c r="S33" s="33">
        <f t="shared" si="7"/>
        <v>0.43037974683544306</v>
      </c>
      <c r="T33" s="38">
        <f t="shared" si="8"/>
        <v>7.8321678321678316</v>
      </c>
      <c r="U33" s="30"/>
      <c r="AA33" s="16"/>
      <c r="AB33" s="93"/>
      <c r="AC33" s="94"/>
      <c r="AD33" s="94"/>
      <c r="AE33" s="94"/>
      <c r="AF33" s="95"/>
      <c r="AG33" s="52"/>
      <c r="AH33" s="52"/>
      <c r="AI33" s="52"/>
      <c r="AJ33" s="52"/>
      <c r="AK33" s="52"/>
    </row>
    <row r="34" spans="1:37" ht="15.75" customHeight="1" x14ac:dyDescent="0.25">
      <c r="A34" s="12">
        <v>4</v>
      </c>
      <c r="B34" s="69"/>
      <c r="C34" s="70" t="s">
        <v>134</v>
      </c>
      <c r="D34" s="32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9</v>
      </c>
      <c r="E34" s="3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33.700000000000003</v>
      </c>
      <c r="F34" s="32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33</v>
      </c>
      <c r="G34" s="32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25</v>
      </c>
      <c r="H34" s="32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177</v>
      </c>
      <c r="I34" s="32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53</v>
      </c>
      <c r="J34" s="32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4</v>
      </c>
      <c r="K34" s="32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15</v>
      </c>
      <c r="L34" s="32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0</v>
      </c>
      <c r="M34" s="32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1</v>
      </c>
      <c r="N34" s="32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30</v>
      </c>
      <c r="O34" s="32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2</v>
      </c>
      <c r="P34" s="32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2</v>
      </c>
      <c r="Q34" s="32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2</v>
      </c>
      <c r="R34" s="32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4" s="33">
        <f t="shared" si="7"/>
        <v>0.32919254658385094</v>
      </c>
      <c r="T34" s="38">
        <f t="shared" si="8"/>
        <v>5.1928783382789314</v>
      </c>
      <c r="U34" s="30"/>
      <c r="AA34" s="16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5.75" customHeight="1" x14ac:dyDescent="0.25">
      <c r="A35" s="12">
        <v>5</v>
      </c>
      <c r="B35" s="69"/>
      <c r="C35" s="81" t="s">
        <v>130</v>
      </c>
      <c r="D35" s="32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</f>
        <v>1</v>
      </c>
      <c r="E35" s="36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</f>
        <v>1.7</v>
      </c>
      <c r="F35" s="32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</f>
        <v>5</v>
      </c>
      <c r="G35" s="32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</f>
        <v>5</v>
      </c>
      <c r="H35" s="32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</f>
        <v>11</v>
      </c>
      <c r="I35" s="32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</f>
        <v>5</v>
      </c>
      <c r="J35" s="32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</f>
        <v>1</v>
      </c>
      <c r="K35" s="32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</f>
        <v>1</v>
      </c>
      <c r="L35" s="32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</f>
        <v>0</v>
      </c>
      <c r="M35" s="32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</f>
        <v>1</v>
      </c>
      <c r="N35" s="32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</f>
        <v>0</v>
      </c>
      <c r="O35" s="32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</f>
        <v>0</v>
      </c>
      <c r="P35" s="32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</f>
        <v>0</v>
      </c>
      <c r="Q35" s="32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</f>
        <v>0</v>
      </c>
      <c r="R35" s="32">
        <f>+'Game 1'!S39+'Game 2'!S39+'Game 3'!S39+'Game 4'!S39+'Game 5'!S39+'Game 6'!S39+'Game 7'!S39+'Game 8'!S39+'Game 9'!S39+'Game 10'!S39+'Game 11'!S39+'Game 12'!S39+'Game 13'!S39+'Game 14'!S39+'Game 15'!S39+'Game 16'!S39+'Game 17'!S39+'Game 18'!S39+'Game 19'!S39+'Game 20'!S39</f>
        <v>0</v>
      </c>
      <c r="S35" s="33">
        <f t="shared" ref="S35:S36" si="9">I35/(H35-K35-L35-M35)</f>
        <v>0.55555555555555558</v>
      </c>
      <c r="T35" s="38">
        <f t="shared" ref="T35:T36" si="10">G35/E35*7</f>
        <v>20.588235294117649</v>
      </c>
      <c r="U35" s="30"/>
      <c r="AA35" s="16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5.75" customHeight="1" x14ac:dyDescent="0.25">
      <c r="A36" s="12">
        <v>6</v>
      </c>
      <c r="B36" s="69"/>
      <c r="C36" s="81" t="s">
        <v>131</v>
      </c>
      <c r="D36" s="32">
        <f>+'Game 1'!D40+'Game 2'!D40+'Game 3'!D40+'Game 4'!D40+'Game 5'!D40+'Game 6'!D40+'Game 7'!D40+'Game 8'!D40+'Game 9'!D40+'Game 10'!D40+'Game 11'!D40+'Game 12'!D40+'Game 13'!D40+'Game 14'!D40+'Game 15'!D40+'Game 16'!D40+'Game 17'!D40+'Game 18'!D40+'Game 19'!D40+'Game 20'!D40</f>
        <v>2</v>
      </c>
      <c r="E36" s="36">
        <f>+'Game 1'!E40+'Game 2'!E40+'Game 3'!E40+'Game 4'!E40+'Game 5'!E40+'Game 6'!E40+'Game 7'!E40+'Game 8'!E40+'Game 9'!E40+'Game 10'!E40+'Game 11'!E40+'Game 12'!E40+'Game 13'!E40+'Game 14'!E40+'Game 15'!E40+'Game 16'!E40+'Game 17'!E40+'Game 18'!E40+'Game 19'!E40+'Game 20'!E40</f>
        <v>4.4000000000000004</v>
      </c>
      <c r="F36" s="32">
        <f>+'Game 1'!F40+'Game 2'!F40+'Game 3'!F40+'Game 4'!F40+'Game 5'!F40+'Game 6'!F40+'Game 7'!F40+'Game 8'!F40+'Game 9'!F40+'Game 10'!F40+'Game 11'!F40+'Game 12'!F40+'Game 13'!F40+'Game 14'!F40+'Game 15'!F40+'Game 16'!F40+'Game 17'!F40+'Game 18'!F40+'Game 19'!F40+'Game 20'!F40</f>
        <v>6</v>
      </c>
      <c r="G36" s="32">
        <f>+'Game 1'!G40+'Game 2'!G40+'Game 3'!G40+'Game 4'!G40+'Game 5'!G40+'Game 6'!G40+'Game 7'!G40+'Game 8'!G40+'Game 9'!G40+'Game 10'!G40+'Game 11'!G40+'Game 12'!G40+'Game 13'!G40+'Game 14'!G40+'Game 15'!G40+'Game 16'!G40+'Game 17'!G40+'Game 18'!G40+'Game 19'!G40+'Game 20'!G40</f>
        <v>6</v>
      </c>
      <c r="H36" s="32">
        <f>+'Game 1'!H40+'Game 2'!H40+'Game 3'!H40+'Game 4'!H40+'Game 5'!H40+'Game 6'!H40+'Game 7'!H40+'Game 8'!H40+'Game 9'!H40+'Game 10'!H40+'Game 11'!H40+'Game 12'!H40+'Game 13'!H40+'Game 14'!H40+'Game 15'!H40+'Game 16'!H40+'Game 17'!H40+'Game 18'!H40+'Game 19'!H40+'Game 20'!H40</f>
        <v>23</v>
      </c>
      <c r="I36" s="32">
        <f>+'Game 1'!I40+'Game 2'!I40+'Game 3'!I40+'Game 4'!I40+'Game 5'!I40+'Game 6'!I40+'Game 7'!I40+'Game 8'!I40+'Game 9'!I40+'Game 10'!I40+'Game 11'!I40+'Game 12'!I40+'Game 13'!I40+'Game 14'!I40+'Game 15'!I40+'Game 16'!I40+'Game 17'!I40+'Game 18'!I40+'Game 19'!I40+'Game 20'!I40</f>
        <v>6</v>
      </c>
      <c r="J36" s="32">
        <f>+'Game 1'!J40+'Game 2'!J40+'Game 3'!J40+'Game 4'!J40+'Game 5'!J40+'Game 6'!J40+'Game 7'!J40+'Game 8'!J40+'Game 9'!J40+'Game 10'!J40+'Game 11'!J40+'Game 12'!J40+'Game 13'!J40+'Game 14'!J40+'Game 15'!J40+'Game 16'!J40+'Game 17'!J40+'Game 18'!J40+'Game 19'!J40+'Game 20'!J40</f>
        <v>0</v>
      </c>
      <c r="K36" s="32">
        <f>+'Game 1'!K40+'Game 2'!K40+'Game 3'!K40+'Game 4'!K40+'Game 5'!K40+'Game 6'!K40+'Game 7'!K40+'Game 8'!K40+'Game 9'!K40+'Game 10'!K40+'Game 11'!K40+'Game 12'!K40+'Game 13'!K40+'Game 14'!K40+'Game 15'!K40+'Game 16'!K40+'Game 17'!K40+'Game 18'!K40+'Game 19'!K40+'Game 20'!K40</f>
        <v>4</v>
      </c>
      <c r="L36" s="32">
        <f>+'Game 1'!L40+'Game 2'!L40+'Game 3'!L40+'Game 4'!L40+'Game 5'!L40+'Game 6'!L40+'Game 7'!L40+'Game 8'!L40+'Game 9'!L40+'Game 10'!L40+'Game 11'!L40+'Game 12'!L40+'Game 13'!L40+'Game 14'!L40+'Game 15'!L40+'Game 16'!L40+'Game 17'!L40+'Game 18'!L40+'Game 19'!L40+'Game 20'!L40</f>
        <v>0</v>
      </c>
      <c r="M36" s="32">
        <f>+'Game 1'!M40+'Game 2'!M40+'Game 3'!M40+'Game 4'!M40+'Game 5'!M40+'Game 6'!M40+'Game 7'!M40+'Game 8'!M40+'Game 9'!M40+'Game 10'!M40+'Game 11'!M40+'Game 12'!M40+'Game 13'!M40+'Game 14'!M40+'Game 15'!M40+'Game 16'!M40+'Game 17'!M40+'Game 18'!M40+'Game 19'!M40+'Game 20'!M40</f>
        <v>0</v>
      </c>
      <c r="N36" s="32">
        <f>+'Game 1'!N40+'Game 2'!N40+'Game 3'!N40+'Game 4'!N40+'Game 5'!N40+'Game 6'!N40+'Game 7'!N40+'Game 8'!N40+'Game 9'!N40+'Game 10'!N40+'Game 11'!N40+'Game 12'!N40+'Game 13'!N40+'Game 14'!N40+'Game 15'!N40+'Game 16'!N40+'Game 17'!N40+'Game 18'!N40+'Game 19'!N40+'Game 20'!N40</f>
        <v>2</v>
      </c>
      <c r="O36" s="32">
        <f>+'Game 1'!O40+'Game 2'!O40+'Game 3'!O40+'Game 4'!O40+'Game 5'!O40+'Game 6'!O40+'Game 7'!O40+'Game 8'!O40+'Game 9'!O40+'Game 10'!O40+'Game 11'!O40+'Game 12'!O40+'Game 13'!O40+'Game 14'!O40+'Game 15'!O40+'Game 16'!O40+'Game 17'!O40+'Game 18'!O40+'Game 19'!O40+'Game 20'!O40</f>
        <v>0</v>
      </c>
      <c r="P36" s="32">
        <f>+'Game 1'!P40+'Game 2'!P40+'Game 3'!P40+'Game 4'!P40+'Game 5'!P40+'Game 6'!P40+'Game 7'!P40+'Game 8'!P40+'Game 9'!P40+'Game 10'!P40+'Game 11'!P40+'Game 12'!P40+'Game 13'!P40+'Game 14'!P40+'Game 15'!P40+'Game 16'!P40+'Game 17'!P40+'Game 18'!P40+'Game 19'!P40+'Game 20'!P40</f>
        <v>1</v>
      </c>
      <c r="Q36" s="32">
        <f>+'Game 1'!Q40+'Game 2'!Q40+'Game 3'!Q40+'Game 4'!Q40+'Game 5'!Q40+'Game 6'!Q40+'Game 7'!Q40+'Game 8'!Q40+'Game 9'!Q40+'Game 10'!Q40+'Game 11'!Q40+'Game 12'!Q40+'Game 13'!Q40+'Game 14'!Q40+'Game 15'!Q40+'Game 16'!Q40+'Game 17'!Q40+'Game 18'!Q40+'Game 19'!Q40+'Game 20'!Q40</f>
        <v>0</v>
      </c>
      <c r="R36" s="32">
        <f>+'Game 1'!S40+'Game 2'!S40+'Game 3'!S40+'Game 4'!S40+'Game 5'!S40+'Game 6'!S40+'Game 7'!S40+'Game 8'!S40+'Game 9'!S40+'Game 10'!S40+'Game 11'!S40+'Game 12'!S40+'Game 13'!S40+'Game 14'!S40+'Game 15'!S40+'Game 16'!S40+'Game 17'!S40+'Game 18'!S40+'Game 19'!S40+'Game 20'!S40</f>
        <v>0</v>
      </c>
      <c r="S36" s="33">
        <f t="shared" si="9"/>
        <v>0.31578947368421051</v>
      </c>
      <c r="T36" s="38">
        <f t="shared" si="10"/>
        <v>9.545454545454545</v>
      </c>
      <c r="U36" s="30"/>
      <c r="AA36" s="16" t="s">
        <v>83</v>
      </c>
      <c r="AB36" s="96" t="s">
        <v>98</v>
      </c>
      <c r="AC36" s="97"/>
      <c r="AD36" s="97"/>
      <c r="AE36" s="97"/>
      <c r="AF36" s="97"/>
      <c r="AG36" s="97"/>
      <c r="AH36" s="97"/>
      <c r="AI36" s="97"/>
      <c r="AJ36" s="97"/>
      <c r="AK36" s="98"/>
    </row>
    <row r="37" spans="1:37" ht="15.6" x14ac:dyDescent="0.25">
      <c r="B37" s="60"/>
      <c r="C37" s="61" t="s">
        <v>96</v>
      </c>
      <c r="D37" s="62"/>
      <c r="E37" s="63">
        <f>SUM(E31:E36)</f>
        <v>111.70000000000002</v>
      </c>
      <c r="F37" s="64">
        <f>SUM(F31:F36)</f>
        <v>176</v>
      </c>
      <c r="G37" s="64">
        <f t="shared" ref="G37:R37" si="11">SUM(G31:G36)</f>
        <v>130</v>
      </c>
      <c r="H37" s="64">
        <f t="shared" si="11"/>
        <v>641</v>
      </c>
      <c r="I37" s="64">
        <f t="shared" si="11"/>
        <v>199</v>
      </c>
      <c r="J37" s="64">
        <f t="shared" si="11"/>
        <v>8</v>
      </c>
      <c r="K37" s="64">
        <f t="shared" si="11"/>
        <v>82</v>
      </c>
      <c r="L37" s="64">
        <f t="shared" si="11"/>
        <v>5</v>
      </c>
      <c r="M37" s="64">
        <f t="shared" si="11"/>
        <v>11</v>
      </c>
      <c r="N37" s="64">
        <f t="shared" si="11"/>
        <v>84</v>
      </c>
      <c r="O37" s="64">
        <f t="shared" si="11"/>
        <v>4</v>
      </c>
      <c r="P37" s="64">
        <f t="shared" si="11"/>
        <v>16</v>
      </c>
      <c r="Q37" s="64">
        <f t="shared" si="11"/>
        <v>5</v>
      </c>
      <c r="R37" s="64">
        <f t="shared" si="11"/>
        <v>0</v>
      </c>
      <c r="S37" s="65">
        <f t="shared" si="7"/>
        <v>0.36648250460405157</v>
      </c>
      <c r="T37" s="66">
        <f t="shared" si="6"/>
        <v>8.1468218442256024</v>
      </c>
      <c r="AA37" s="16"/>
      <c r="AB37" s="99" t="s">
        <v>99</v>
      </c>
      <c r="AC37" s="100"/>
      <c r="AD37" s="100"/>
      <c r="AE37" s="100"/>
      <c r="AF37" s="100"/>
      <c r="AG37" s="100"/>
      <c r="AH37" s="100"/>
      <c r="AI37" s="100"/>
      <c r="AJ37" s="100"/>
      <c r="AK37" s="101"/>
    </row>
    <row r="38" spans="1:37" ht="15.6" x14ac:dyDescent="0.25">
      <c r="AA38" s="16"/>
      <c r="AB38" s="88"/>
      <c r="AC38" s="88"/>
      <c r="AD38" s="88"/>
      <c r="AE38" s="88"/>
      <c r="AF38" s="88"/>
      <c r="AG38" s="88"/>
      <c r="AH38" s="88"/>
      <c r="AI38" s="88"/>
      <c r="AJ38" s="88"/>
      <c r="AK38" s="88"/>
    </row>
    <row r="39" spans="1:37" ht="15.6" x14ac:dyDescent="0.25">
      <c r="AA39" s="16" t="s">
        <v>84</v>
      </c>
      <c r="AB39" s="96" t="s">
        <v>108</v>
      </c>
      <c r="AC39" s="97"/>
      <c r="AD39" s="97"/>
      <c r="AE39" s="97"/>
      <c r="AF39" s="97"/>
      <c r="AG39" s="97"/>
      <c r="AH39" s="97"/>
      <c r="AI39" s="97"/>
      <c r="AJ39" s="97"/>
      <c r="AK39" s="98"/>
    </row>
    <row r="40" spans="1:37" ht="15.6" x14ac:dyDescent="0.25">
      <c r="AA40" s="16"/>
      <c r="AB40" s="99" t="s">
        <v>101</v>
      </c>
      <c r="AC40" s="100"/>
      <c r="AD40" s="100"/>
      <c r="AE40" s="100"/>
      <c r="AF40" s="100"/>
      <c r="AG40" s="100"/>
      <c r="AH40" s="100"/>
      <c r="AI40" s="100"/>
      <c r="AJ40" s="100"/>
      <c r="AK40" s="101"/>
    </row>
    <row r="41" spans="1:37" ht="15.6" x14ac:dyDescent="0.25">
      <c r="AA41" s="16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5.6" x14ac:dyDescent="0.25">
      <c r="AA42" s="16" t="s">
        <v>85</v>
      </c>
      <c r="AB42" s="96"/>
      <c r="AC42" s="97"/>
      <c r="AD42" s="97"/>
      <c r="AE42" s="97"/>
      <c r="AF42" s="97"/>
      <c r="AG42" s="97"/>
      <c r="AH42" s="97"/>
      <c r="AI42" s="97"/>
      <c r="AJ42" s="97"/>
      <c r="AK42" s="98"/>
    </row>
    <row r="43" spans="1:37" ht="15.6" x14ac:dyDescent="0.25">
      <c r="AA43" s="16"/>
      <c r="AB43" s="102" t="s">
        <v>102</v>
      </c>
      <c r="AC43" s="103"/>
      <c r="AD43" s="103"/>
      <c r="AE43" s="103"/>
      <c r="AF43" s="103"/>
      <c r="AG43" s="103"/>
      <c r="AH43" s="103"/>
      <c r="AI43" s="103"/>
      <c r="AJ43" s="103"/>
      <c r="AK43" s="104"/>
    </row>
    <row r="44" spans="1:37" ht="15.6" x14ac:dyDescent="0.25">
      <c r="AA44" s="16"/>
      <c r="AB44" s="99" t="s">
        <v>100</v>
      </c>
      <c r="AC44" s="100"/>
      <c r="AD44" s="100"/>
      <c r="AE44" s="100"/>
      <c r="AF44" s="100"/>
      <c r="AG44" s="100"/>
      <c r="AH44" s="100"/>
      <c r="AI44" s="100"/>
      <c r="AJ44" s="100"/>
      <c r="AK44" s="101"/>
    </row>
    <row r="45" spans="1:37" ht="15.6" x14ac:dyDescent="0.25">
      <c r="AA45" s="16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5.6" x14ac:dyDescent="0.25">
      <c r="AA46" s="16" t="s">
        <v>87</v>
      </c>
      <c r="AB46" s="96" t="s">
        <v>86</v>
      </c>
      <c r="AC46" s="97"/>
      <c r="AD46" s="97"/>
      <c r="AE46" s="97"/>
      <c r="AF46" s="97"/>
      <c r="AG46" s="97"/>
      <c r="AH46" s="97"/>
      <c r="AI46" s="97"/>
      <c r="AJ46" s="97"/>
      <c r="AK46" s="98"/>
    </row>
    <row r="47" spans="1:37" ht="15.6" x14ac:dyDescent="0.25">
      <c r="AA47" s="16"/>
      <c r="AB47" s="102" t="s">
        <v>109</v>
      </c>
      <c r="AC47" s="103"/>
      <c r="AD47" s="103"/>
      <c r="AE47" s="103"/>
      <c r="AF47" s="103"/>
      <c r="AG47" s="103"/>
      <c r="AH47" s="103"/>
      <c r="AI47" s="103"/>
      <c r="AJ47" s="103"/>
      <c r="AK47" s="104"/>
    </row>
    <row r="48" spans="1:37" ht="15.6" x14ac:dyDescent="0.25">
      <c r="AA48" s="16"/>
      <c r="AB48" s="99" t="s">
        <v>110</v>
      </c>
      <c r="AC48" s="100"/>
      <c r="AD48" s="100"/>
      <c r="AE48" s="100"/>
      <c r="AF48" s="100"/>
      <c r="AG48" s="100"/>
      <c r="AH48" s="100"/>
      <c r="AI48" s="100"/>
      <c r="AJ48" s="100"/>
      <c r="AK48" s="101"/>
    </row>
    <row r="49" spans="27:37" ht="15.6" x14ac:dyDescent="0.25">
      <c r="AA49" s="16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27:37" ht="15.6" x14ac:dyDescent="0.25">
      <c r="AA50" s="16" t="s">
        <v>88</v>
      </c>
      <c r="AB50" s="87" t="s">
        <v>97</v>
      </c>
      <c r="AC50" s="88"/>
      <c r="AD50" s="88"/>
      <c r="AE50" s="88"/>
      <c r="AF50" s="88"/>
      <c r="AG50" s="88"/>
      <c r="AH50" s="88"/>
      <c r="AI50" s="88"/>
      <c r="AJ50" s="88"/>
      <c r="AK50" s="89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5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6" customFormat="1" ht="15.75" customHeight="1" x14ac:dyDescent="0.25">
      <c r="A5" s="4"/>
      <c r="B5" s="5"/>
      <c r="C5" s="76" t="s">
        <v>0</v>
      </c>
      <c r="E5" s="127">
        <v>42568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42569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6" customFormat="1" ht="15.75" customHeight="1" x14ac:dyDescent="0.3">
      <c r="A6" s="4"/>
      <c r="B6" s="5"/>
      <c r="C6" s="76" t="s">
        <v>2</v>
      </c>
      <c r="E6" s="128" t="s">
        <v>160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6" customFormat="1" x14ac:dyDescent="0.3">
      <c r="A7" s="4"/>
      <c r="B7" s="5"/>
      <c r="C7" s="76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6" customFormat="1" x14ac:dyDescent="0.3">
      <c r="A8" s="4"/>
      <c r="B8" s="5"/>
      <c r="C8" s="76" t="s">
        <v>6</v>
      </c>
      <c r="E8" s="128" t="s">
        <v>160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9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6" customFormat="1" x14ac:dyDescent="0.3">
      <c r="A9" s="4"/>
      <c r="B9" s="5"/>
      <c r="C9" s="76" t="s">
        <v>8</v>
      </c>
      <c r="E9" s="129" t="s">
        <v>161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162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3</v>
      </c>
      <c r="F15" s="34">
        <f t="shared" ref="F15:F32" si="2">E15-M15-P15-Q15-R15</f>
        <v>1</v>
      </c>
      <c r="G15" s="39">
        <v>2</v>
      </c>
      <c r="H15" s="45">
        <v>1</v>
      </c>
      <c r="I15" s="39">
        <v>0</v>
      </c>
      <c r="J15" s="39">
        <v>1</v>
      </c>
      <c r="K15" s="39">
        <v>0</v>
      </c>
      <c r="L15" s="39">
        <v>0</v>
      </c>
      <c r="M15" s="39">
        <v>2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4">
        <f>I15+2*J15+3*K15+4*L15</f>
        <v>2</v>
      </c>
      <c r="W15" s="40">
        <f>(I15+(2*J15)+(3*K15)+(4*L15))/F15</f>
        <v>2</v>
      </c>
      <c r="X15" s="40">
        <f t="shared" si="1"/>
        <v>1</v>
      </c>
      <c r="Y15" s="40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3</v>
      </c>
      <c r="F16" s="34">
        <f t="shared" si="2"/>
        <v>3</v>
      </c>
      <c r="G16" s="39">
        <v>0</v>
      </c>
      <c r="H16" s="45">
        <v>1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</v>
      </c>
      <c r="V16" s="34">
        <f>I16+2*J16+3*K16+4*L16</f>
        <v>1</v>
      </c>
      <c r="W16" s="40">
        <f>(I16+(2*J16)+(3*K16)+(4*L16))/F16</f>
        <v>0.33333333333333331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3</v>
      </c>
      <c r="F17" s="34">
        <f t="shared" si="2"/>
        <v>3</v>
      </c>
      <c r="G17" s="39">
        <v>2</v>
      </c>
      <c r="H17" s="45">
        <v>3</v>
      </c>
      <c r="I17" s="39">
        <v>2</v>
      </c>
      <c r="J17" s="39">
        <v>0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3</v>
      </c>
      <c r="V17" s="34">
        <f t="shared" ref="V17:V32" si="3">I17+2*J17+3*K17+4*L17</f>
        <v>6</v>
      </c>
      <c r="W17" s="40">
        <f t="shared" ref="W17:W32" si="4">(I17+(2*J17)+(3*K17)+(4*L17))/F17</f>
        <v>2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4</v>
      </c>
      <c r="F18" s="34">
        <f t="shared" si="2"/>
        <v>4</v>
      </c>
      <c r="G18" s="39">
        <v>0</v>
      </c>
      <c r="H18" s="45">
        <v>1</v>
      </c>
      <c r="I18" s="39">
        <v>1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4">
        <f t="shared" si="3"/>
        <v>1</v>
      </c>
      <c r="W18" s="40">
        <f t="shared" si="4"/>
        <v>0.25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3</v>
      </c>
      <c r="F19" s="34">
        <f t="shared" si="2"/>
        <v>2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0.33333333333333331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>
        <v>1</v>
      </c>
      <c r="E23" s="39">
        <v>3</v>
      </c>
      <c r="F23" s="34">
        <f t="shared" si="2"/>
        <v>2</v>
      </c>
      <c r="G23" s="39">
        <v>0</v>
      </c>
      <c r="H23" s="45">
        <f t="shared" si="0"/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1</v>
      </c>
      <c r="S23" s="39">
        <v>2</v>
      </c>
      <c r="T23" s="39">
        <v>0</v>
      </c>
      <c r="U23" s="39">
        <v>1</v>
      </c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1</v>
      </c>
      <c r="F24" s="34">
        <f t="shared" si="2"/>
        <v>1</v>
      </c>
      <c r="G24" s="39">
        <v>0</v>
      </c>
      <c r="H24" s="45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3</v>
      </c>
      <c r="F28" s="34">
        <f t="shared" si="2"/>
        <v>3</v>
      </c>
      <c r="G28" s="39">
        <v>1</v>
      </c>
      <c r="H28" s="45">
        <v>1</v>
      </c>
      <c r="I28" s="39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1</v>
      </c>
      <c r="W28" s="40">
        <f t="shared" si="4"/>
        <v>0.33333333333333331</v>
      </c>
      <c r="X28" s="40">
        <f t="shared" si="1"/>
        <v>0.33333333333333331</v>
      </c>
      <c r="Y28" s="40">
        <f t="shared" si="5"/>
        <v>0.33333333333333331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2</v>
      </c>
      <c r="F29" s="34">
        <f t="shared" si="2"/>
        <v>1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0.5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3</v>
      </c>
      <c r="F30" s="34">
        <f t="shared" si="2"/>
        <v>2</v>
      </c>
      <c r="G30" s="39">
        <v>0</v>
      </c>
      <c r="H30" s="45">
        <f t="shared" si="0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2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0.33333333333333331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>
        <v>1</v>
      </c>
      <c r="E36" s="41">
        <v>0.3</v>
      </c>
      <c r="F36" s="39">
        <v>0</v>
      </c>
      <c r="G36" s="39">
        <v>0</v>
      </c>
      <c r="H36" s="39">
        <v>2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/>
      <c r="S36" s="39">
        <v>0</v>
      </c>
      <c r="T36" s="40">
        <f t="shared" ref="T36:T40" si="7">I36/(H36-K36-L36-M36)</f>
        <v>0.5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>
        <v>1</v>
      </c>
      <c r="E37" s="41">
        <v>2</v>
      </c>
      <c r="F37" s="39">
        <v>8</v>
      </c>
      <c r="G37" s="39">
        <v>4</v>
      </c>
      <c r="H37" s="39">
        <v>16</v>
      </c>
      <c r="I37" s="39">
        <v>7</v>
      </c>
      <c r="J37" s="39">
        <v>0</v>
      </c>
      <c r="K37" s="39">
        <v>2</v>
      </c>
      <c r="L37" s="39">
        <v>0</v>
      </c>
      <c r="M37" s="39">
        <v>1</v>
      </c>
      <c r="N37" s="39">
        <v>1</v>
      </c>
      <c r="O37" s="39">
        <v>0</v>
      </c>
      <c r="P37" s="39">
        <v>1</v>
      </c>
      <c r="Q37" s="39">
        <v>0</v>
      </c>
      <c r="R37" s="39"/>
      <c r="S37" s="39">
        <v>0</v>
      </c>
      <c r="T37" s="40">
        <f t="shared" si="7"/>
        <v>0.53846153846153844</v>
      </c>
      <c r="U37" s="42">
        <f t="shared" si="6"/>
        <v>14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>
        <v>1</v>
      </c>
      <c r="E39" s="41">
        <v>1.7</v>
      </c>
      <c r="F39" s="39">
        <v>5</v>
      </c>
      <c r="G39" s="39">
        <v>5</v>
      </c>
      <c r="H39" s="39">
        <v>11</v>
      </c>
      <c r="I39" s="39">
        <v>5</v>
      </c>
      <c r="J39" s="39">
        <v>1</v>
      </c>
      <c r="K39" s="39">
        <v>1</v>
      </c>
      <c r="L39" s="39">
        <v>0</v>
      </c>
      <c r="M39" s="39">
        <v>1</v>
      </c>
      <c r="N39" s="39">
        <v>0</v>
      </c>
      <c r="O39" s="39">
        <v>0</v>
      </c>
      <c r="P39" s="39">
        <v>0</v>
      </c>
      <c r="Q39" s="39">
        <v>0</v>
      </c>
      <c r="R39" s="39"/>
      <c r="S39" s="39">
        <v>0</v>
      </c>
      <c r="T39" s="40">
        <f t="shared" si="7"/>
        <v>0.55555555555555558</v>
      </c>
      <c r="U39" s="42">
        <f t="shared" si="6"/>
        <v>20.588235294117649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13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7" customFormat="1" ht="15.75" customHeight="1" x14ac:dyDescent="0.25">
      <c r="A5" s="4"/>
      <c r="B5" s="5"/>
      <c r="C5" s="77" t="s">
        <v>0</v>
      </c>
      <c r="E5" s="127">
        <v>42571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42575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7" customFormat="1" ht="15.75" customHeight="1" x14ac:dyDescent="0.3">
      <c r="A6" s="4"/>
      <c r="B6" s="5"/>
      <c r="C6" s="77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7" customFormat="1" x14ac:dyDescent="0.3">
      <c r="A7" s="4"/>
      <c r="B7" s="5"/>
      <c r="C7" s="77" t="s">
        <v>4</v>
      </c>
      <c r="E7" s="128" t="s">
        <v>168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7" customFormat="1" x14ac:dyDescent="0.3">
      <c r="A8" s="4"/>
      <c r="B8" s="5"/>
      <c r="C8" s="77" t="s">
        <v>6</v>
      </c>
      <c r="E8" s="128" t="s">
        <v>147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10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7" customFormat="1" x14ac:dyDescent="0.3">
      <c r="A9" s="4"/>
      <c r="B9" s="5"/>
      <c r="C9" s="77" t="s">
        <v>8</v>
      </c>
      <c r="E9" s="129" t="s">
        <v>169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170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v>3</v>
      </c>
      <c r="I13" s="39">
        <v>3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2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/>
      <c r="E14" s="39"/>
      <c r="F14" s="34">
        <f>E14-M14-P14-Q14-R14</f>
        <v>0</v>
      </c>
      <c r="G14" s="39"/>
      <c r="H14" s="45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3</v>
      </c>
      <c r="F16" s="34">
        <f t="shared" si="2"/>
        <v>1</v>
      </c>
      <c r="G16" s="39">
        <v>1</v>
      </c>
      <c r="H16" s="45">
        <f t="shared" si="0"/>
        <v>0</v>
      </c>
      <c r="I16" s="39">
        <v>0</v>
      </c>
      <c r="J16" s="39">
        <v>0</v>
      </c>
      <c r="K16" s="39">
        <v>0</v>
      </c>
      <c r="L16" s="39">
        <v>0</v>
      </c>
      <c r="M16" s="39">
        <v>1</v>
      </c>
      <c r="N16" s="39">
        <v>0</v>
      </c>
      <c r="O16" s="39">
        <v>0</v>
      </c>
      <c r="P16" s="39">
        <v>1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0</v>
      </c>
      <c r="W16" s="40">
        <f>(I16+(2*J16)+(3*K16)+(4*L16))/F16</f>
        <v>0</v>
      </c>
      <c r="X16" s="40">
        <f t="shared" si="1"/>
        <v>0.66666666666666663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v>2</v>
      </c>
      <c r="I17" s="39">
        <v>1</v>
      </c>
      <c r="J17" s="39">
        <v>1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3</v>
      </c>
      <c r="W17" s="40">
        <f t="shared" ref="W17:W32" si="4">(I17+(2*J17)+(3*K17)+(4*L17))/F17</f>
        <v>0.75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0</v>
      </c>
      <c r="F19" s="34">
        <f t="shared" si="2"/>
        <v>0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3</v>
      </c>
      <c r="F20" s="34">
        <f t="shared" si="2"/>
        <v>2</v>
      </c>
      <c r="G20" s="39">
        <v>2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1</v>
      </c>
      <c r="N20" s="39">
        <v>1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1"/>
        <v>0.33333333333333331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>
        <v>1</v>
      </c>
      <c r="E23" s="39">
        <v>4</v>
      </c>
      <c r="F23" s="34">
        <f t="shared" si="2"/>
        <v>3</v>
      </c>
      <c r="G23" s="39">
        <v>2</v>
      </c>
      <c r="H23" s="45">
        <v>2</v>
      </c>
      <c r="I23" s="39">
        <v>1</v>
      </c>
      <c r="J23" s="39">
        <v>1</v>
      </c>
      <c r="K23" s="39">
        <v>0</v>
      </c>
      <c r="L23" s="39">
        <v>0</v>
      </c>
      <c r="M23" s="39">
        <v>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</v>
      </c>
      <c r="V23" s="34">
        <f t="shared" si="3"/>
        <v>3</v>
      </c>
      <c r="W23" s="40">
        <f t="shared" si="4"/>
        <v>1</v>
      </c>
      <c r="X23" s="40">
        <f t="shared" si="1"/>
        <v>0.75</v>
      </c>
      <c r="Y23" s="40">
        <f t="shared" si="5"/>
        <v>0.66666666666666663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3</v>
      </c>
      <c r="F24" s="34">
        <f t="shared" si="2"/>
        <v>1</v>
      </c>
      <c r="G24" s="39">
        <v>1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2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0.66666666666666663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3</v>
      </c>
      <c r="F25" s="34">
        <f t="shared" si="2"/>
        <v>2</v>
      </c>
      <c r="G25" s="39">
        <v>2</v>
      </c>
      <c r="H25" s="45">
        <v>1</v>
      </c>
      <c r="I25" s="39">
        <v>0</v>
      </c>
      <c r="J25" s="39">
        <v>1</v>
      </c>
      <c r="K25" s="39">
        <v>0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3</v>
      </c>
      <c r="V25" s="34">
        <f t="shared" si="3"/>
        <v>2</v>
      </c>
      <c r="W25" s="40">
        <f t="shared" si="4"/>
        <v>1</v>
      </c>
      <c r="X25" s="40">
        <f t="shared" si="1"/>
        <v>0.66666666666666663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3</v>
      </c>
      <c r="F26" s="34">
        <f t="shared" si="2"/>
        <v>2</v>
      </c>
      <c r="G26" s="39">
        <v>0</v>
      </c>
      <c r="H26" s="45">
        <v>1</v>
      </c>
      <c r="I26" s="39">
        <v>0</v>
      </c>
      <c r="J26" s="39">
        <v>0</v>
      </c>
      <c r="K26" s="39">
        <v>1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1</v>
      </c>
      <c r="S26" s="39">
        <v>1</v>
      </c>
      <c r="T26" s="39">
        <v>0</v>
      </c>
      <c r="U26" s="39">
        <v>3</v>
      </c>
      <c r="V26" s="34">
        <f t="shared" si="3"/>
        <v>3</v>
      </c>
      <c r="W26" s="40">
        <f t="shared" si="4"/>
        <v>1.5</v>
      </c>
      <c r="X26" s="40">
        <f t="shared" si="1"/>
        <v>0.33333333333333331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0</v>
      </c>
      <c r="F28" s="34">
        <f t="shared" si="2"/>
        <v>0</v>
      </c>
      <c r="G28" s="39">
        <v>0</v>
      </c>
      <c r="H28" s="45">
        <f t="shared" si="0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3</v>
      </c>
      <c r="F29" s="34">
        <f t="shared" si="2"/>
        <v>3</v>
      </c>
      <c r="G29" s="39">
        <v>1</v>
      </c>
      <c r="H29" s="45">
        <v>1</v>
      </c>
      <c r="I29" s="39">
        <v>0</v>
      </c>
      <c r="J29" s="39">
        <v>1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2</v>
      </c>
      <c r="W29" s="40">
        <f t="shared" si="4"/>
        <v>0.66666666666666663</v>
      </c>
      <c r="X29" s="40">
        <f t="shared" si="1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5</v>
      </c>
      <c r="F35" s="39">
        <v>2</v>
      </c>
      <c r="G35" s="39">
        <v>2</v>
      </c>
      <c r="H35" s="39">
        <v>23</v>
      </c>
      <c r="I35" s="39">
        <v>5</v>
      </c>
      <c r="J35" s="39">
        <v>0</v>
      </c>
      <c r="K35" s="39">
        <v>3</v>
      </c>
      <c r="L35" s="39">
        <v>0</v>
      </c>
      <c r="M35" s="39">
        <v>0</v>
      </c>
      <c r="N35" s="39">
        <v>10</v>
      </c>
      <c r="O35" s="39">
        <v>1</v>
      </c>
      <c r="P35" s="39">
        <v>0</v>
      </c>
      <c r="Q35" s="39">
        <v>1</v>
      </c>
      <c r="R35" s="39"/>
      <c r="S35" s="39">
        <v>0</v>
      </c>
      <c r="T35" s="40">
        <f>I35/(H35-K35-L35-M35)</f>
        <v>0.25</v>
      </c>
      <c r="U35" s="42">
        <f t="shared" ref="U35:U40" si="6">G35/E35*7</f>
        <v>2.8000000000000003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12</v>
      </c>
      <c r="H43" s="46">
        <v>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8" customFormat="1" ht="15.75" customHeight="1" x14ac:dyDescent="0.25">
      <c r="A5" s="4"/>
      <c r="B5" s="5"/>
      <c r="C5" s="78" t="s">
        <v>0</v>
      </c>
      <c r="E5" s="127">
        <v>42575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42575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8" customFormat="1" ht="15.75" customHeight="1" x14ac:dyDescent="0.3">
      <c r="A6" s="4"/>
      <c r="B6" s="5"/>
      <c r="C6" s="78" t="s">
        <v>2</v>
      </c>
      <c r="E6" s="128" t="s">
        <v>153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8" customFormat="1" x14ac:dyDescent="0.3">
      <c r="A7" s="4"/>
      <c r="B7" s="5"/>
      <c r="C7" s="78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8" customFormat="1" x14ac:dyDescent="0.3">
      <c r="A8" s="4"/>
      <c r="B8" s="5"/>
      <c r="C8" s="78" t="s">
        <v>6</v>
      </c>
      <c r="E8" s="128" t="s">
        <v>153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11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8" customFormat="1" x14ac:dyDescent="0.3">
      <c r="A9" s="4"/>
      <c r="B9" s="5"/>
      <c r="C9" s="78" t="s">
        <v>8</v>
      </c>
      <c r="E9" s="129" t="s">
        <v>146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171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5">
        <v>2</v>
      </c>
      <c r="I13" s="39">
        <v>2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2</v>
      </c>
      <c r="W13" s="40">
        <f>(I13+(2*J13)+(3*K13)+(4*L13))/F13</f>
        <v>0.66666666666666663</v>
      </c>
      <c r="X13" s="40">
        <f>(H13+M13+P13)/(F13+M13+P13+R13)</f>
        <v>0.66666666666666663</v>
      </c>
      <c r="Y13" s="40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v>1</v>
      </c>
      <c r="I14" s="39">
        <v>1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1</v>
      </c>
      <c r="W14" s="40">
        <f>(I14+(2*J14)+(3*K14)+(4*L14))/F14</f>
        <v>0.5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2</v>
      </c>
      <c r="F15" s="34">
        <f t="shared" ref="F15:F32" si="1">E15-M15-P15-Q15-R15</f>
        <v>2</v>
      </c>
      <c r="G15" s="39">
        <v>0</v>
      </c>
      <c r="H15" s="45">
        <f t="shared" ref="H15:H32" si="2">SUM(I15:L15)</f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0</v>
      </c>
      <c r="W15" s="40">
        <f>(I15+(2*J15)+(3*K15)+(4*L15))/F15</f>
        <v>0</v>
      </c>
      <c r="X15" s="40">
        <f t="shared" si="0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2</v>
      </c>
      <c r="F16" s="34">
        <f t="shared" si="1"/>
        <v>2</v>
      </c>
      <c r="G16" s="39">
        <v>0</v>
      </c>
      <c r="H16" s="45">
        <v>1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1</v>
      </c>
      <c r="W16" s="40">
        <f>(I16+(2*J16)+(3*K16)+(4*L16))/F16</f>
        <v>0.5</v>
      </c>
      <c r="X16" s="40">
        <f t="shared" si="0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/>
      <c r="E17" s="39"/>
      <c r="F17" s="34">
        <f t="shared" si="1"/>
        <v>0</v>
      </c>
      <c r="G17" s="39"/>
      <c r="H17" s="45">
        <f t="shared" si="2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0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/>
      <c r="E18" s="39"/>
      <c r="F18" s="34">
        <f t="shared" si="1"/>
        <v>0</v>
      </c>
      <c r="G18" s="39"/>
      <c r="H18" s="45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1"/>
        <v>1</v>
      </c>
      <c r="G19" s="39">
        <v>0</v>
      </c>
      <c r="H19" s="45">
        <f t="shared" si="2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0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/>
      <c r="E20" s="39"/>
      <c r="F20" s="34">
        <f t="shared" si="1"/>
        <v>0</v>
      </c>
      <c r="G20" s="39"/>
      <c r="H20" s="45">
        <f t="shared" si="2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0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1</v>
      </c>
      <c r="F21" s="34">
        <f t="shared" si="1"/>
        <v>1</v>
      </c>
      <c r="G21" s="39">
        <v>0</v>
      </c>
      <c r="H21" s="45">
        <f t="shared" si="2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0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1"/>
        <v>0</v>
      </c>
      <c r="G22" s="39"/>
      <c r="H22" s="45">
        <f t="shared" si="2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0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1"/>
        <v>0</v>
      </c>
      <c r="G23" s="39"/>
      <c r="H23" s="45">
        <f t="shared" si="2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0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1</v>
      </c>
      <c r="F24" s="34">
        <f t="shared" si="1"/>
        <v>1</v>
      </c>
      <c r="G24" s="39">
        <v>0</v>
      </c>
      <c r="H24" s="45">
        <f t="shared" si="2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0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1</v>
      </c>
      <c r="F25" s="34">
        <f t="shared" si="1"/>
        <v>1</v>
      </c>
      <c r="G25" s="39">
        <v>0</v>
      </c>
      <c r="H25" s="45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0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2</v>
      </c>
      <c r="F26" s="34">
        <f t="shared" si="1"/>
        <v>2</v>
      </c>
      <c r="G26" s="39">
        <v>0</v>
      </c>
      <c r="H26" s="45">
        <v>1</v>
      </c>
      <c r="I26" s="39">
        <v>1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1</v>
      </c>
      <c r="T26" s="39">
        <v>0</v>
      </c>
      <c r="U26" s="39">
        <v>1</v>
      </c>
      <c r="V26" s="34">
        <f t="shared" si="3"/>
        <v>1</v>
      </c>
      <c r="W26" s="40">
        <f t="shared" si="4"/>
        <v>0.5</v>
      </c>
      <c r="X26" s="40">
        <f t="shared" si="0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2</v>
      </c>
      <c r="F27" s="34">
        <f t="shared" si="1"/>
        <v>2</v>
      </c>
      <c r="G27" s="39">
        <v>0</v>
      </c>
      <c r="H27" s="45">
        <f t="shared" si="2"/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0</v>
      </c>
      <c r="U27" s="39">
        <v>0</v>
      </c>
      <c r="V27" s="34">
        <f t="shared" si="3"/>
        <v>0</v>
      </c>
      <c r="W27" s="40">
        <f t="shared" si="4"/>
        <v>0</v>
      </c>
      <c r="X27" s="40">
        <f t="shared" si="0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3</v>
      </c>
      <c r="F28" s="34">
        <f t="shared" si="1"/>
        <v>3</v>
      </c>
      <c r="G28" s="39">
        <v>0</v>
      </c>
      <c r="H28" s="45">
        <f t="shared" si="2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1</v>
      </c>
      <c r="T28" s="39">
        <v>0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0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/>
      <c r="E29" s="39"/>
      <c r="F29" s="34">
        <f t="shared" si="1"/>
        <v>0</v>
      </c>
      <c r="G29" s="39"/>
      <c r="H29" s="45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1"/>
        <v>0</v>
      </c>
      <c r="G30" s="39"/>
      <c r="H30" s="45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1"/>
        <v>0</v>
      </c>
      <c r="G31" s="39"/>
      <c r="H31" s="45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1"/>
        <v>0</v>
      </c>
      <c r="G32" s="39"/>
      <c r="H32" s="45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3</v>
      </c>
      <c r="F35" s="39">
        <v>8</v>
      </c>
      <c r="G35" s="39">
        <v>6</v>
      </c>
      <c r="H35" s="39">
        <v>20</v>
      </c>
      <c r="I35" s="39">
        <v>4</v>
      </c>
      <c r="J35" s="39">
        <v>0</v>
      </c>
      <c r="K35" s="39">
        <v>4</v>
      </c>
      <c r="L35" s="39">
        <v>1</v>
      </c>
      <c r="M35" s="39">
        <v>1</v>
      </c>
      <c r="N35" s="39">
        <v>3</v>
      </c>
      <c r="O35" s="39">
        <v>0</v>
      </c>
      <c r="P35" s="39">
        <v>1</v>
      </c>
      <c r="Q35" s="39">
        <v>0</v>
      </c>
      <c r="R35" s="39"/>
      <c r="S35" s="39">
        <v>0</v>
      </c>
      <c r="T35" s="40">
        <f>I35/(H35-K35-L35-M35)</f>
        <v>0.2857142857142857</v>
      </c>
      <c r="U35" s="42">
        <f t="shared" ref="U35:U40" si="6">G35/E35*7</f>
        <v>14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1</v>
      </c>
      <c r="F38" s="39">
        <v>1</v>
      </c>
      <c r="G38" s="39">
        <v>1</v>
      </c>
      <c r="H38" s="39">
        <v>5</v>
      </c>
      <c r="I38" s="39">
        <v>1</v>
      </c>
      <c r="J38" s="39">
        <v>1</v>
      </c>
      <c r="K38" s="39">
        <v>1</v>
      </c>
      <c r="L38" s="39">
        <v>0</v>
      </c>
      <c r="M38" s="39">
        <v>0</v>
      </c>
      <c r="N38" s="39">
        <v>1</v>
      </c>
      <c r="O38" s="39">
        <v>0</v>
      </c>
      <c r="P38" s="39">
        <v>0</v>
      </c>
      <c r="Q38" s="39">
        <v>0</v>
      </c>
      <c r="R38" s="39"/>
      <c r="S38" s="39">
        <v>0</v>
      </c>
      <c r="T38" s="40">
        <f t="shared" ref="T38" si="8">I38/(H38-K38-L38-M38)</f>
        <v>0.25</v>
      </c>
      <c r="U38" s="42">
        <f t="shared" ref="U38" si="9">G38/E38*7</f>
        <v>7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9" customFormat="1" ht="15.75" customHeight="1" x14ac:dyDescent="0.25">
      <c r="A5" s="4"/>
      <c r="B5" s="5"/>
      <c r="C5" s="79" t="s">
        <v>0</v>
      </c>
      <c r="E5" s="127">
        <v>42576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42577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9" customFormat="1" ht="15.75" customHeight="1" x14ac:dyDescent="0.3">
      <c r="A6" s="4"/>
      <c r="B6" s="5"/>
      <c r="C6" s="79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9" customFormat="1" x14ac:dyDescent="0.3">
      <c r="A7" s="4"/>
      <c r="B7" s="5"/>
      <c r="C7" s="79" t="s">
        <v>4</v>
      </c>
      <c r="E7" s="128" t="s">
        <v>138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9" customFormat="1" x14ac:dyDescent="0.3">
      <c r="A8" s="4"/>
      <c r="B8" s="5"/>
      <c r="C8" s="79" t="s">
        <v>6</v>
      </c>
      <c r="E8" s="128" t="s">
        <v>147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12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9" customFormat="1" x14ac:dyDescent="0.3">
      <c r="A9" s="4"/>
      <c r="B9" s="5"/>
      <c r="C9" s="79" t="s">
        <v>8</v>
      </c>
      <c r="E9" s="129" t="s">
        <v>172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173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5">
        <v>1</v>
      </c>
      <c r="I13" s="39">
        <v>0</v>
      </c>
      <c r="J13" s="39">
        <v>1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1</v>
      </c>
      <c r="T13" s="39">
        <v>0</v>
      </c>
      <c r="U13" s="39">
        <v>0</v>
      </c>
      <c r="V13" s="34">
        <f>I13+2*J13+3*K13+4*L13</f>
        <v>2</v>
      </c>
      <c r="W13" s="40">
        <f>(I13+(2*J13)+(3*K13)+(4*L13))/F13</f>
        <v>0.66666666666666663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v>1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0</v>
      </c>
      <c r="U14" s="39">
        <v>1</v>
      </c>
      <c r="V14" s="34">
        <f>I14+2*J14+3*K14+4*L14</f>
        <v>2</v>
      </c>
      <c r="W14" s="40">
        <f>(I14+(2*J14)+(3*K14)+(4*L14))/F14</f>
        <v>1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1">E15-M15-P15-Q15-R15</f>
        <v>0</v>
      </c>
      <c r="G15" s="39"/>
      <c r="H15" s="45">
        <f t="shared" ref="H15:H32" si="2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0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/>
      <c r="E16" s="39"/>
      <c r="F16" s="34">
        <f t="shared" si="1"/>
        <v>0</v>
      </c>
      <c r="G16" s="39"/>
      <c r="H16" s="45">
        <f t="shared" si="2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3</v>
      </c>
      <c r="F17" s="34">
        <f t="shared" si="1"/>
        <v>3</v>
      </c>
      <c r="G17" s="39">
        <v>0</v>
      </c>
      <c r="H17" s="45">
        <v>1</v>
      </c>
      <c r="I17" s="39">
        <v>1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1</v>
      </c>
      <c r="W17" s="40">
        <f t="shared" ref="W17:W32" si="4">(I17+(2*J17)+(3*K17)+(4*L17))/F17</f>
        <v>0.33333333333333331</v>
      </c>
      <c r="X17" s="40">
        <f t="shared" si="0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1</v>
      </c>
      <c r="F18" s="34">
        <f t="shared" si="1"/>
        <v>1</v>
      </c>
      <c r="G18" s="39">
        <v>1</v>
      </c>
      <c r="H18" s="45">
        <v>1</v>
      </c>
      <c r="I18" s="39">
        <v>1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4">
        <f t="shared" si="3"/>
        <v>1</v>
      </c>
      <c r="W18" s="40">
        <f t="shared" si="4"/>
        <v>1</v>
      </c>
      <c r="X18" s="40">
        <f t="shared" si="0"/>
        <v>1</v>
      </c>
      <c r="Y18" s="40">
        <f t="shared" si="5"/>
        <v>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1"/>
        <v>1</v>
      </c>
      <c r="G19" s="39">
        <v>0</v>
      </c>
      <c r="H19" s="45">
        <v>1</v>
      </c>
      <c r="I19" s="39">
        <v>1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1</v>
      </c>
      <c r="W19" s="40">
        <f t="shared" si="4"/>
        <v>1</v>
      </c>
      <c r="X19" s="40">
        <f t="shared" si="0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3</v>
      </c>
      <c r="F20" s="34">
        <f t="shared" si="1"/>
        <v>3</v>
      </c>
      <c r="G20" s="39">
        <v>0</v>
      </c>
      <c r="H20" s="45">
        <f t="shared" si="2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0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/>
      <c r="E21" s="39"/>
      <c r="F21" s="34">
        <f t="shared" si="1"/>
        <v>0</v>
      </c>
      <c r="G21" s="39"/>
      <c r="H21" s="45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>
        <v>1</v>
      </c>
      <c r="E22" s="39">
        <v>3</v>
      </c>
      <c r="F22" s="34">
        <f t="shared" si="1"/>
        <v>3</v>
      </c>
      <c r="G22" s="39">
        <v>0</v>
      </c>
      <c r="H22" s="45">
        <f t="shared" si="2"/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1</v>
      </c>
      <c r="T22" s="39">
        <v>0</v>
      </c>
      <c r="U22" s="39">
        <v>0</v>
      </c>
      <c r="V22" s="34">
        <f t="shared" si="3"/>
        <v>0</v>
      </c>
      <c r="W22" s="40">
        <f t="shared" si="4"/>
        <v>0</v>
      </c>
      <c r="X22" s="40">
        <f t="shared" si="0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>
        <v>1</v>
      </c>
      <c r="E23" s="39">
        <v>3</v>
      </c>
      <c r="F23" s="34">
        <f t="shared" si="1"/>
        <v>2</v>
      </c>
      <c r="G23" s="39">
        <v>0</v>
      </c>
      <c r="H23" s="45">
        <f t="shared" si="2"/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1</v>
      </c>
      <c r="O23" s="39">
        <v>0</v>
      </c>
      <c r="P23" s="39">
        <v>0</v>
      </c>
      <c r="Q23" s="39">
        <v>1</v>
      </c>
      <c r="R23" s="39">
        <v>0</v>
      </c>
      <c r="S23" s="39">
        <v>0</v>
      </c>
      <c r="T23" s="39">
        <v>0</v>
      </c>
      <c r="U23" s="39">
        <v>0</v>
      </c>
      <c r="V23" s="34">
        <f t="shared" si="3"/>
        <v>0</v>
      </c>
      <c r="W23" s="40">
        <f t="shared" si="4"/>
        <v>0</v>
      </c>
      <c r="X23" s="40">
        <f t="shared" si="0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2</v>
      </c>
      <c r="F24" s="34">
        <f t="shared" si="1"/>
        <v>2</v>
      </c>
      <c r="G24" s="39">
        <v>1</v>
      </c>
      <c r="H24" s="45">
        <f t="shared" si="2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1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0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2</v>
      </c>
      <c r="F25" s="34">
        <f t="shared" si="1"/>
        <v>2</v>
      </c>
      <c r="G25" s="39">
        <v>0</v>
      </c>
      <c r="H25" s="45">
        <v>1</v>
      </c>
      <c r="I25" s="39">
        <v>1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1</v>
      </c>
      <c r="W25" s="40">
        <f t="shared" si="4"/>
        <v>0.5</v>
      </c>
      <c r="X25" s="40">
        <f t="shared" si="0"/>
        <v>0.5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/>
      <c r="E26" s="39"/>
      <c r="F26" s="34">
        <f t="shared" si="1"/>
        <v>0</v>
      </c>
      <c r="G26" s="39"/>
      <c r="H26" s="45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3</v>
      </c>
      <c r="F27" s="34">
        <f t="shared" si="1"/>
        <v>3</v>
      </c>
      <c r="G27" s="39">
        <v>1</v>
      </c>
      <c r="H27" s="45">
        <v>1</v>
      </c>
      <c r="I27" s="39">
        <v>0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0</v>
      </c>
      <c r="U27" s="39">
        <v>0</v>
      </c>
      <c r="V27" s="34">
        <f t="shared" si="3"/>
        <v>2</v>
      </c>
      <c r="W27" s="40">
        <f t="shared" si="4"/>
        <v>0.66666666666666663</v>
      </c>
      <c r="X27" s="40">
        <f t="shared" si="0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1</v>
      </c>
      <c r="F28" s="34">
        <f t="shared" si="1"/>
        <v>0</v>
      </c>
      <c r="G28" s="39">
        <v>0</v>
      </c>
      <c r="H28" s="45">
        <f t="shared" si="2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/>
      <c r="E29" s="39"/>
      <c r="F29" s="34">
        <f t="shared" si="1"/>
        <v>0</v>
      </c>
      <c r="G29" s="39"/>
      <c r="H29" s="45">
        <f t="shared" si="2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0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1"/>
        <v>0</v>
      </c>
      <c r="G30" s="39"/>
      <c r="H30" s="45">
        <f t="shared" si="2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0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1"/>
        <v>0</v>
      </c>
      <c r="G31" s="39"/>
      <c r="H31" s="45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1"/>
        <v>0</v>
      </c>
      <c r="G32" s="39"/>
      <c r="H32" s="45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7</v>
      </c>
      <c r="F38" s="39">
        <v>3</v>
      </c>
      <c r="G38" s="39">
        <v>3</v>
      </c>
      <c r="H38" s="39">
        <v>36</v>
      </c>
      <c r="I38" s="39">
        <v>11</v>
      </c>
      <c r="J38" s="39">
        <v>0</v>
      </c>
      <c r="K38" s="39">
        <v>4</v>
      </c>
      <c r="L38" s="39">
        <v>0</v>
      </c>
      <c r="M38" s="39">
        <v>0</v>
      </c>
      <c r="N38" s="39">
        <v>3</v>
      </c>
      <c r="O38" s="39">
        <v>1</v>
      </c>
      <c r="P38" s="39">
        <v>0</v>
      </c>
      <c r="Q38" s="39">
        <v>1</v>
      </c>
      <c r="R38" s="39"/>
      <c r="S38" s="39">
        <v>0</v>
      </c>
      <c r="T38" s="40">
        <f t="shared" si="7"/>
        <v>0.34375</v>
      </c>
      <c r="U38" s="42">
        <f t="shared" si="6"/>
        <v>3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4</v>
      </c>
      <c r="H43" s="46">
        <v>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0" customFormat="1" ht="15.75" customHeight="1" x14ac:dyDescent="0.25">
      <c r="A5" s="4"/>
      <c r="B5" s="5"/>
      <c r="C5" s="80" t="s">
        <v>0</v>
      </c>
      <c r="E5" s="127">
        <v>42590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42595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0" customFormat="1" ht="15.75" customHeight="1" x14ac:dyDescent="0.3">
      <c r="A6" s="4"/>
      <c r="B6" s="5"/>
      <c r="C6" s="80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0" customFormat="1" x14ac:dyDescent="0.3">
      <c r="A7" s="4"/>
      <c r="B7" s="5"/>
      <c r="C7" s="80" t="s">
        <v>4</v>
      </c>
      <c r="E7" s="128" t="s">
        <v>174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0" customFormat="1" x14ac:dyDescent="0.3">
      <c r="A8" s="4"/>
      <c r="B8" s="5"/>
      <c r="C8" s="80" t="s">
        <v>6</v>
      </c>
      <c r="E8" s="128" t="s">
        <v>174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13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0" customFormat="1" x14ac:dyDescent="0.3">
      <c r="A9" s="4"/>
      <c r="B9" s="5"/>
      <c r="C9" s="80" t="s">
        <v>8</v>
      </c>
      <c r="E9" s="129" t="s">
        <v>175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176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1</v>
      </c>
      <c r="F13" s="34">
        <f>E13-M13-P13-Q13-R13</f>
        <v>1</v>
      </c>
      <c r="G13" s="39">
        <v>0</v>
      </c>
      <c r="H13" s="45">
        <f t="shared" ref="H13:H32" si="0">SUM(I13:L13)</f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4</v>
      </c>
      <c r="F15" s="34">
        <f t="shared" ref="F15:F32" si="2">E15-M15-P15-Q15-R15</f>
        <v>4</v>
      </c>
      <c r="G15" s="39">
        <v>1</v>
      </c>
      <c r="H15" s="45">
        <v>2</v>
      </c>
      <c r="I15" s="39">
        <v>1</v>
      </c>
      <c r="J15" s="39">
        <v>1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1</v>
      </c>
      <c r="V15" s="34">
        <f>I15+2*J15+3*K15+4*L15</f>
        <v>3</v>
      </c>
      <c r="W15" s="40">
        <f>(I15+(2*J15)+(3*K15)+(4*L15))/F15</f>
        <v>0.75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1</v>
      </c>
      <c r="F17" s="34">
        <f t="shared" si="2"/>
        <v>1</v>
      </c>
      <c r="G17" s="39">
        <v>0</v>
      </c>
      <c r="H17" s="45">
        <f t="shared" si="0"/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v>2</v>
      </c>
      <c r="I18" s="39">
        <v>1</v>
      </c>
      <c r="J18" s="39">
        <v>0</v>
      </c>
      <c r="K18" s="39">
        <v>0</v>
      </c>
      <c r="L18" s="39">
        <v>1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1</v>
      </c>
      <c r="V18" s="34">
        <f t="shared" si="3"/>
        <v>5</v>
      </c>
      <c r="W18" s="40">
        <f t="shared" si="4"/>
        <v>1.25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2</v>
      </c>
      <c r="F19" s="34">
        <f t="shared" si="2"/>
        <v>1</v>
      </c>
      <c r="G19" s="39">
        <v>1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0.5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2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2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>
        <v>1</v>
      </c>
      <c r="E22" s="39">
        <v>4</v>
      </c>
      <c r="F22" s="34">
        <f t="shared" si="2"/>
        <v>4</v>
      </c>
      <c r="G22" s="39">
        <v>1</v>
      </c>
      <c r="H22" s="45">
        <v>3</v>
      </c>
      <c r="I22" s="39">
        <v>1</v>
      </c>
      <c r="J22" s="39">
        <v>2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1</v>
      </c>
      <c r="V22" s="34">
        <f t="shared" si="3"/>
        <v>5</v>
      </c>
      <c r="W22" s="40">
        <f t="shared" si="4"/>
        <v>1.25</v>
      </c>
      <c r="X22" s="40">
        <f t="shared" si="1"/>
        <v>0.75</v>
      </c>
      <c r="Y22" s="40">
        <f t="shared" si="5"/>
        <v>0.75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>
        <v>1</v>
      </c>
      <c r="E23" s="39">
        <v>1</v>
      </c>
      <c r="F23" s="34">
        <f t="shared" si="2"/>
        <v>0</v>
      </c>
      <c r="G23" s="39">
        <v>0</v>
      </c>
      <c r="H23" s="45">
        <f t="shared" si="0"/>
        <v>0</v>
      </c>
      <c r="I23" s="39">
        <v>0</v>
      </c>
      <c r="J23" s="39">
        <v>0</v>
      </c>
      <c r="K23" s="39">
        <v>0</v>
      </c>
      <c r="L23" s="39">
        <v>0</v>
      </c>
      <c r="M23" s="39">
        <v>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4">
        <f t="shared" si="3"/>
        <v>0</v>
      </c>
      <c r="W23" s="40" t="e">
        <f t="shared" si="4"/>
        <v>#DIV/0!</v>
      </c>
      <c r="X23" s="40">
        <f t="shared" si="1"/>
        <v>1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1</v>
      </c>
      <c r="F24" s="34">
        <f t="shared" si="2"/>
        <v>1</v>
      </c>
      <c r="G24" s="39">
        <v>0</v>
      </c>
      <c r="H24" s="45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3</v>
      </c>
      <c r="F26" s="34">
        <f t="shared" si="2"/>
        <v>3</v>
      </c>
      <c r="G26" s="39">
        <v>0</v>
      </c>
      <c r="H26" s="45">
        <v>1</v>
      </c>
      <c r="I26" s="39">
        <v>1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4">
        <f t="shared" si="3"/>
        <v>1</v>
      </c>
      <c r="W26" s="40">
        <f t="shared" si="4"/>
        <v>0.33333333333333331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1</v>
      </c>
      <c r="F27" s="34">
        <f t="shared" si="2"/>
        <v>1</v>
      </c>
      <c r="G27" s="39">
        <v>0</v>
      </c>
      <c r="H27" s="45">
        <f t="shared" si="0"/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0</v>
      </c>
      <c r="U27" s="39">
        <v>0</v>
      </c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2</v>
      </c>
      <c r="F28" s="34">
        <f t="shared" si="2"/>
        <v>2</v>
      </c>
      <c r="G28" s="39">
        <v>0</v>
      </c>
      <c r="H28" s="45">
        <f t="shared" si="0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1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2</v>
      </c>
      <c r="F30" s="34">
        <f t="shared" si="2"/>
        <v>2</v>
      </c>
      <c r="G30" s="39">
        <v>0</v>
      </c>
      <c r="H30" s="45">
        <f t="shared" si="0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2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5</v>
      </c>
      <c r="F35" s="39">
        <v>10</v>
      </c>
      <c r="G35" s="39">
        <v>6</v>
      </c>
      <c r="H35" s="39">
        <v>29</v>
      </c>
      <c r="I35" s="39">
        <v>12</v>
      </c>
      <c r="J35" s="39">
        <v>0</v>
      </c>
      <c r="K35" s="39">
        <v>2</v>
      </c>
      <c r="L35" s="39">
        <v>0</v>
      </c>
      <c r="M35" s="39">
        <v>1</v>
      </c>
      <c r="N35" s="39">
        <v>3</v>
      </c>
      <c r="O35" s="39">
        <v>0</v>
      </c>
      <c r="P35" s="39">
        <v>1</v>
      </c>
      <c r="Q35" s="39">
        <v>0</v>
      </c>
      <c r="R35" s="39"/>
      <c r="S35" s="39">
        <v>0</v>
      </c>
      <c r="T35" s="40">
        <f>I35/(H35-K35-L35-M35)</f>
        <v>0.46153846153846156</v>
      </c>
      <c r="U35" s="42">
        <f t="shared" ref="U35:U40" si="6">G35/E35*7</f>
        <v>8.4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2</v>
      </c>
      <c r="F38" s="39">
        <v>2</v>
      </c>
      <c r="G38" s="39">
        <v>0</v>
      </c>
      <c r="H38" s="39">
        <v>10</v>
      </c>
      <c r="I38" s="39">
        <v>1</v>
      </c>
      <c r="J38" s="39">
        <v>0</v>
      </c>
      <c r="K38" s="39">
        <v>1</v>
      </c>
      <c r="L38" s="39">
        <v>0</v>
      </c>
      <c r="M38" s="39">
        <v>0</v>
      </c>
      <c r="N38" s="39">
        <v>1</v>
      </c>
      <c r="O38" s="39">
        <v>0</v>
      </c>
      <c r="P38" s="39">
        <v>0</v>
      </c>
      <c r="Q38" s="39">
        <v>0</v>
      </c>
      <c r="R38" s="39"/>
      <c r="S38" s="39">
        <v>0</v>
      </c>
      <c r="T38" s="40">
        <f t="shared" ref="T38" si="8">I38/(H38-K38-L38-M38)</f>
        <v>0.1111111111111111</v>
      </c>
      <c r="U38" s="42">
        <f t="shared" ref="U38" si="9">G38/E38*7</f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42"/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4</v>
      </c>
      <c r="H43" s="46">
        <v>12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2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0" customFormat="1" ht="15.75" customHeight="1" x14ac:dyDescent="0.25">
      <c r="A5" s="4"/>
      <c r="B5" s="5"/>
      <c r="C5" s="80" t="s">
        <v>0</v>
      </c>
      <c r="E5" s="127">
        <v>42591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42595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0" customFormat="1" ht="15.75" customHeight="1" x14ac:dyDescent="0.3">
      <c r="A6" s="4"/>
      <c r="B6" s="5"/>
      <c r="C6" s="80" t="s">
        <v>2</v>
      </c>
      <c r="E6" s="128" t="s">
        <v>145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0" customFormat="1" x14ac:dyDescent="0.3">
      <c r="A7" s="4"/>
      <c r="B7" s="5"/>
      <c r="C7" s="80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0" customFormat="1" x14ac:dyDescent="0.3">
      <c r="A8" s="4"/>
      <c r="B8" s="5"/>
      <c r="C8" s="80" t="s">
        <v>6</v>
      </c>
      <c r="E8" s="128" t="s">
        <v>145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14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0" customFormat="1" x14ac:dyDescent="0.3">
      <c r="A9" s="4"/>
      <c r="B9" s="5"/>
      <c r="C9" s="80" t="s">
        <v>8</v>
      </c>
      <c r="E9" s="129" t="s">
        <v>177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178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3</v>
      </c>
      <c r="F13" s="34">
        <f>E13-M13-P13-Q13-R13</f>
        <v>2</v>
      </c>
      <c r="G13" s="39">
        <v>1</v>
      </c>
      <c r="H13" s="45">
        <v>1</v>
      </c>
      <c r="I13" s="39">
        <v>1</v>
      </c>
      <c r="J13" s="39">
        <v>0</v>
      </c>
      <c r="K13" s="39">
        <v>0</v>
      </c>
      <c r="L13" s="39">
        <v>0</v>
      </c>
      <c r="M13" s="39">
        <v>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1</v>
      </c>
      <c r="W13" s="40">
        <f>(I13+(2*J13)+(3*K13)+(4*L13))/F13</f>
        <v>0.5</v>
      </c>
      <c r="X13" s="40">
        <f>(H13+M13+P13)/(F13+M13+P13+R13)</f>
        <v>0.66666666666666663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/>
      <c r="E14" s="39"/>
      <c r="F14" s="34">
        <f>E14-M14-P14-Q14-R14</f>
        <v>0</v>
      </c>
      <c r="G14" s="39"/>
      <c r="H14" s="45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2</v>
      </c>
      <c r="F15" s="34">
        <f t="shared" ref="F15:F32" si="2">E15-M15-P15-Q15-R15</f>
        <v>2</v>
      </c>
      <c r="G15" s="39">
        <v>1</v>
      </c>
      <c r="H15" s="45">
        <v>1</v>
      </c>
      <c r="I15" s="39">
        <v>1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4">
        <f>I15+2*J15+3*K15+4*L15</f>
        <v>1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3</v>
      </c>
      <c r="F16" s="34">
        <f t="shared" si="2"/>
        <v>3</v>
      </c>
      <c r="G16" s="39">
        <v>0</v>
      </c>
      <c r="H16" s="45">
        <v>1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1</v>
      </c>
      <c r="T16" s="39">
        <v>0</v>
      </c>
      <c r="U16" s="39">
        <v>0</v>
      </c>
      <c r="V16" s="34">
        <f>I16+2*J16+3*K16+4*L16</f>
        <v>1</v>
      </c>
      <c r="W16" s="40">
        <f>(I16+(2*J16)+(3*K16)+(4*L16))/F16</f>
        <v>0.33333333333333331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2</v>
      </c>
      <c r="F17" s="34">
        <f t="shared" si="2"/>
        <v>2</v>
      </c>
      <c r="G17" s="39">
        <v>0</v>
      </c>
      <c r="H17" s="45">
        <v>2</v>
      </c>
      <c r="I17" s="39">
        <v>2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2</v>
      </c>
      <c r="V17" s="34">
        <f t="shared" ref="V17:V32" si="3">I17+2*J17+3*K17+4*L17</f>
        <v>2</v>
      </c>
      <c r="W17" s="40">
        <f t="shared" ref="W17:W32" si="4">(I17+(2*J17)+(3*K17)+(4*L17))/F17</f>
        <v>1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2</v>
      </c>
      <c r="F19" s="34">
        <f t="shared" si="2"/>
        <v>2</v>
      </c>
      <c r="G19" s="39">
        <v>0</v>
      </c>
      <c r="H19" s="45">
        <v>1</v>
      </c>
      <c r="I19" s="39">
        <v>1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1</v>
      </c>
      <c r="W19" s="40">
        <f t="shared" si="4"/>
        <v>0.5</v>
      </c>
      <c r="X19" s="40">
        <f t="shared" si="1"/>
        <v>0.5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2</v>
      </c>
      <c r="F20" s="34">
        <f t="shared" si="2"/>
        <v>2</v>
      </c>
      <c r="G20" s="39">
        <v>0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2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2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2</v>
      </c>
      <c r="F24" s="34">
        <f t="shared" si="2"/>
        <v>2</v>
      </c>
      <c r="G24" s="39">
        <v>0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0</v>
      </c>
      <c r="F25" s="34">
        <f t="shared" si="2"/>
        <v>0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2</v>
      </c>
      <c r="F27" s="34">
        <f t="shared" si="2"/>
        <v>2</v>
      </c>
      <c r="G27" s="39">
        <v>0</v>
      </c>
      <c r="H27" s="45">
        <f t="shared" si="0"/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>
        <v>1</v>
      </c>
      <c r="E36" s="41">
        <v>1.3</v>
      </c>
      <c r="F36" s="39">
        <v>6</v>
      </c>
      <c r="G36" s="39">
        <v>3</v>
      </c>
      <c r="H36" s="39">
        <v>11</v>
      </c>
      <c r="I36" s="39">
        <v>3</v>
      </c>
      <c r="J36" s="39">
        <v>1</v>
      </c>
      <c r="K36" s="39">
        <v>3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  <c r="Q36" s="39">
        <v>0</v>
      </c>
      <c r="R36" s="39"/>
      <c r="S36" s="39">
        <v>0</v>
      </c>
      <c r="T36" s="40">
        <f t="shared" ref="T36:T40" si="7">I36/(H36-K36-L36-M36)</f>
        <v>0.375</v>
      </c>
      <c r="U36" s="42">
        <f t="shared" si="6"/>
        <v>16.153846153846153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2.7</v>
      </c>
      <c r="F38" s="39">
        <v>3</v>
      </c>
      <c r="G38" s="39">
        <v>2</v>
      </c>
      <c r="H38" s="39">
        <v>17</v>
      </c>
      <c r="I38" s="39">
        <v>7</v>
      </c>
      <c r="J38" s="39">
        <v>0</v>
      </c>
      <c r="K38" s="39">
        <v>1</v>
      </c>
      <c r="L38" s="39">
        <v>0</v>
      </c>
      <c r="M38" s="39">
        <v>0</v>
      </c>
      <c r="N38" s="39">
        <v>2</v>
      </c>
      <c r="O38" s="39">
        <v>0</v>
      </c>
      <c r="P38" s="39">
        <v>0</v>
      </c>
      <c r="Q38" s="39">
        <v>0</v>
      </c>
      <c r="R38" s="39"/>
      <c r="S38" s="39">
        <v>0</v>
      </c>
      <c r="T38" s="40">
        <f t="shared" si="7"/>
        <v>0.4375</v>
      </c>
      <c r="U38" s="42">
        <f t="shared" si="6"/>
        <v>5.1851851851851851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2" customFormat="1" ht="15.75" customHeight="1" x14ac:dyDescent="0.25">
      <c r="A5" s="4"/>
      <c r="B5" s="5"/>
      <c r="C5" s="82" t="s">
        <v>0</v>
      </c>
      <c r="E5" s="127">
        <v>42597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42599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2" customFormat="1" ht="15.75" customHeight="1" x14ac:dyDescent="0.3">
      <c r="A6" s="4"/>
      <c r="B6" s="5"/>
      <c r="C6" s="82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2" customFormat="1" x14ac:dyDescent="0.3">
      <c r="A7" s="4"/>
      <c r="B7" s="5"/>
      <c r="C7" s="82" t="s">
        <v>4</v>
      </c>
      <c r="E7" s="128" t="s">
        <v>179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2" customFormat="1" x14ac:dyDescent="0.3">
      <c r="A8" s="4"/>
      <c r="B8" s="5"/>
      <c r="C8" s="82" t="s">
        <v>6</v>
      </c>
      <c r="E8" s="128" t="s">
        <v>179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15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2" customFormat="1" x14ac:dyDescent="0.3">
      <c r="A9" s="4"/>
      <c r="B9" s="5"/>
      <c r="C9" s="82" t="s">
        <v>8</v>
      </c>
      <c r="E9" s="129" t="s">
        <v>180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181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3</v>
      </c>
      <c r="F13" s="34">
        <f>E13-M13-P13-Q13-R13</f>
        <v>2</v>
      </c>
      <c r="G13" s="39">
        <v>1</v>
      </c>
      <c r="H13" s="45">
        <f t="shared" ref="H13:H32" si="0">SUM(I13:L13)</f>
        <v>0</v>
      </c>
      <c r="I13" s="39">
        <v>0</v>
      </c>
      <c r="J13" s="39">
        <v>0</v>
      </c>
      <c r="K13" s="39">
        <v>0</v>
      </c>
      <c r="L13" s="39">
        <v>0</v>
      </c>
      <c r="M13" s="39">
        <v>1</v>
      </c>
      <c r="N13" s="39">
        <v>1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0.33333333333333331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3</v>
      </c>
      <c r="F14" s="34">
        <f>E14-M14-P14-Q14-R14</f>
        <v>3</v>
      </c>
      <c r="G14" s="39">
        <v>0</v>
      </c>
      <c r="H14" s="45">
        <f t="shared" si="0"/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3</v>
      </c>
      <c r="F15" s="34">
        <f t="shared" ref="F15:F32" si="2">E15-M15-P15-Q15-R15</f>
        <v>2</v>
      </c>
      <c r="G15" s="39">
        <v>0</v>
      </c>
      <c r="H15" s="45">
        <f t="shared" si="0"/>
        <v>0</v>
      </c>
      <c r="I15" s="39">
        <v>0</v>
      </c>
      <c r="J15" s="39">
        <v>0</v>
      </c>
      <c r="K15" s="39">
        <v>0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4">
        <f>I15+2*J15+3*K15+4*L15</f>
        <v>0</v>
      </c>
      <c r="W15" s="40">
        <f>(I15+(2*J15)+(3*K15)+(4*L15))/F15</f>
        <v>0</v>
      </c>
      <c r="X15" s="40">
        <f t="shared" si="1"/>
        <v>0.33333333333333331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3</v>
      </c>
      <c r="F17" s="34">
        <f t="shared" si="2"/>
        <v>3</v>
      </c>
      <c r="G17" s="39">
        <v>0</v>
      </c>
      <c r="H17" s="45">
        <f t="shared" si="0"/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1</v>
      </c>
      <c r="F18" s="34">
        <f t="shared" si="2"/>
        <v>1</v>
      </c>
      <c r="G18" s="39">
        <v>0</v>
      </c>
      <c r="H18" s="45">
        <f t="shared" si="0"/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2"/>
        <v>1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2</v>
      </c>
      <c r="F20" s="34">
        <f t="shared" si="2"/>
        <v>2</v>
      </c>
      <c r="G20" s="39">
        <v>0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2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1</v>
      </c>
      <c r="F25" s="34">
        <f t="shared" si="2"/>
        <v>1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3</v>
      </c>
      <c r="F26" s="34">
        <f t="shared" si="2"/>
        <v>3</v>
      </c>
      <c r="G26" s="39">
        <v>0</v>
      </c>
      <c r="H26" s="45">
        <f t="shared" si="0"/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1</v>
      </c>
      <c r="P26" s="39">
        <v>0</v>
      </c>
      <c r="Q26" s="39">
        <v>0</v>
      </c>
      <c r="R26" s="39">
        <v>0</v>
      </c>
      <c r="S26" s="39">
        <v>0</v>
      </c>
      <c r="T26" s="39">
        <v>1</v>
      </c>
      <c r="U26" s="39">
        <v>0</v>
      </c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3</v>
      </c>
      <c r="F28" s="34">
        <f t="shared" si="2"/>
        <v>2</v>
      </c>
      <c r="G28" s="39">
        <v>0</v>
      </c>
      <c r="H28" s="45">
        <v>1</v>
      </c>
      <c r="I28" s="39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1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1</v>
      </c>
      <c r="W28" s="40">
        <f t="shared" si="4"/>
        <v>0.5</v>
      </c>
      <c r="X28" s="40">
        <f t="shared" si="1"/>
        <v>0.66666666666666663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1</v>
      </c>
      <c r="F29" s="34">
        <f t="shared" si="2"/>
        <v>1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6</v>
      </c>
      <c r="F35" s="39">
        <v>7</v>
      </c>
      <c r="G35" s="39">
        <v>2</v>
      </c>
      <c r="H35" s="39">
        <v>31</v>
      </c>
      <c r="I35" s="39">
        <v>7</v>
      </c>
      <c r="J35" s="39">
        <v>0</v>
      </c>
      <c r="K35" s="39">
        <v>4</v>
      </c>
      <c r="L35" s="39">
        <v>0</v>
      </c>
      <c r="M35" s="39">
        <v>1</v>
      </c>
      <c r="N35" s="39">
        <v>4</v>
      </c>
      <c r="O35" s="39">
        <v>0</v>
      </c>
      <c r="P35" s="39">
        <v>1</v>
      </c>
      <c r="Q35" s="39">
        <v>0</v>
      </c>
      <c r="R35" s="39"/>
      <c r="S35" s="39">
        <v>0</v>
      </c>
      <c r="T35" s="40">
        <f>I35/(H35-K35-L35-M35)</f>
        <v>0.26923076923076922</v>
      </c>
      <c r="U35" s="42">
        <f t="shared" ref="U35:U40" si="6">G35/E35*7</f>
        <v>2.333333333333333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>
        <v>1</v>
      </c>
      <c r="E36" s="41">
        <v>1</v>
      </c>
      <c r="F36" s="39">
        <v>0</v>
      </c>
      <c r="G36" s="39">
        <v>0</v>
      </c>
      <c r="H36" s="39">
        <v>3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/>
      <c r="S36" s="39">
        <v>0</v>
      </c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2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3" customFormat="1" ht="15.75" customHeight="1" x14ac:dyDescent="0.25">
      <c r="A5" s="4"/>
      <c r="B5" s="5"/>
      <c r="C5" s="83" t="s">
        <v>0</v>
      </c>
      <c r="E5" s="127" t="s">
        <v>182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 t="s">
        <v>183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3" customFormat="1" ht="15.75" customHeight="1" x14ac:dyDescent="0.3">
      <c r="A6" s="4"/>
      <c r="B6" s="5"/>
      <c r="C6" s="83" t="s">
        <v>2</v>
      </c>
      <c r="E6" s="128" t="s">
        <v>174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3" customFormat="1" x14ac:dyDescent="0.3">
      <c r="A7" s="4"/>
      <c r="B7" s="5"/>
      <c r="C7" s="83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3" customFormat="1" x14ac:dyDescent="0.3">
      <c r="A8" s="4"/>
      <c r="B8" s="5"/>
      <c r="C8" s="83" t="s">
        <v>6</v>
      </c>
      <c r="E8" s="128" t="s">
        <v>174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16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3" customFormat="1" x14ac:dyDescent="0.3">
      <c r="A9" s="4"/>
      <c r="B9" s="5"/>
      <c r="C9" s="83" t="s">
        <v>8</v>
      </c>
      <c r="E9" s="129" t="s">
        <v>184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185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0</v>
      </c>
      <c r="F14" s="34">
        <v>0</v>
      </c>
      <c r="G14" s="39">
        <v>0</v>
      </c>
      <c r="H14" s="45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>
        <v>1</v>
      </c>
      <c r="E15" s="39">
        <v>1</v>
      </c>
      <c r="F15" s="34">
        <f t="shared" ref="F15:F32" si="2">E15-M15-P15-Q15-R15</f>
        <v>1</v>
      </c>
      <c r="G15" s="39">
        <v>0</v>
      </c>
      <c r="H15" s="45">
        <f t="shared" si="0"/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2</v>
      </c>
      <c r="F16" s="34">
        <f t="shared" si="2"/>
        <v>2</v>
      </c>
      <c r="G16" s="39">
        <v>1</v>
      </c>
      <c r="H16" s="45">
        <v>1</v>
      </c>
      <c r="I16" s="39">
        <v>0</v>
      </c>
      <c r="J16" s="39">
        <v>0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3</v>
      </c>
      <c r="W16" s="40">
        <f>(I16+(2*J16)+(3*K16)+(4*L16))/F16</f>
        <v>1.5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2</v>
      </c>
      <c r="F17" s="34">
        <v>2</v>
      </c>
      <c r="G17" s="39">
        <v>0</v>
      </c>
      <c r="H17" s="45">
        <f t="shared" si="0"/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2</v>
      </c>
      <c r="T17" s="39">
        <v>0</v>
      </c>
      <c r="U17" s="39">
        <v>0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2</v>
      </c>
      <c r="F18" s="34">
        <f t="shared" si="2"/>
        <v>2</v>
      </c>
      <c r="G18" s="39">
        <v>0</v>
      </c>
      <c r="H18" s="45">
        <f t="shared" si="0"/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2</v>
      </c>
      <c r="F19" s="34">
        <f t="shared" si="2"/>
        <v>2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1</v>
      </c>
      <c r="F20" s="34">
        <f t="shared" si="2"/>
        <v>0</v>
      </c>
      <c r="G20" s="39">
        <v>0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1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4">
        <f t="shared" si="3"/>
        <v>0</v>
      </c>
      <c r="W20" s="40" t="e">
        <f t="shared" si="4"/>
        <v>#DIV/0!</v>
      </c>
      <c r="X20" s="40">
        <f t="shared" si="1"/>
        <v>1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1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1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0.5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1</v>
      </c>
      <c r="F24" s="34">
        <f t="shared" si="2"/>
        <v>1</v>
      </c>
      <c r="G24" s="39">
        <v>0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2</v>
      </c>
      <c r="F26" s="34">
        <f t="shared" si="2"/>
        <v>2</v>
      </c>
      <c r="G26" s="39">
        <v>0</v>
      </c>
      <c r="H26" s="45">
        <f t="shared" si="0"/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2</v>
      </c>
      <c r="T26" s="39">
        <v>0</v>
      </c>
      <c r="U26" s="39">
        <v>0</v>
      </c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2</v>
      </c>
      <c r="F27" s="34">
        <f t="shared" si="2"/>
        <v>2</v>
      </c>
      <c r="G27" s="39">
        <v>0</v>
      </c>
      <c r="H27" s="45">
        <v>1</v>
      </c>
      <c r="I27" s="39">
        <v>1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1</v>
      </c>
      <c r="V27" s="34">
        <f t="shared" si="3"/>
        <v>1</v>
      </c>
      <c r="W27" s="40">
        <f t="shared" si="4"/>
        <v>0.5</v>
      </c>
      <c r="X27" s="40">
        <f t="shared" si="1"/>
        <v>0.5</v>
      </c>
      <c r="Y27" s="40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1</v>
      </c>
      <c r="F28" s="34">
        <f t="shared" si="2"/>
        <v>1</v>
      </c>
      <c r="G28" s="39">
        <v>0</v>
      </c>
      <c r="H28" s="45">
        <f t="shared" si="0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1</v>
      </c>
      <c r="P28" s="39">
        <v>0</v>
      </c>
      <c r="Q28" s="39">
        <v>0</v>
      </c>
      <c r="R28" s="39">
        <v>0</v>
      </c>
      <c r="S28" s="39">
        <v>0</v>
      </c>
      <c r="T28" s="39">
        <v>1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1</v>
      </c>
      <c r="F30" s="34">
        <f t="shared" si="2"/>
        <v>1</v>
      </c>
      <c r="G30" s="39">
        <v>0</v>
      </c>
      <c r="H30" s="45">
        <f t="shared" si="0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>
        <v>1</v>
      </c>
      <c r="E37" s="41">
        <v>0.7</v>
      </c>
      <c r="F37" s="39">
        <v>1</v>
      </c>
      <c r="G37" s="39">
        <v>1</v>
      </c>
      <c r="H37" s="39">
        <v>5</v>
      </c>
      <c r="I37" s="39">
        <v>2</v>
      </c>
      <c r="J37" s="39">
        <v>0</v>
      </c>
      <c r="K37" s="39">
        <v>1</v>
      </c>
      <c r="L37" s="39">
        <v>0</v>
      </c>
      <c r="M37" s="39">
        <v>0</v>
      </c>
      <c r="N37" s="39">
        <v>1</v>
      </c>
      <c r="O37" s="39">
        <v>0</v>
      </c>
      <c r="P37" s="39">
        <v>0</v>
      </c>
      <c r="Q37" s="39">
        <v>0</v>
      </c>
      <c r="R37" s="39"/>
      <c r="S37" s="39">
        <v>0</v>
      </c>
      <c r="T37" s="40">
        <f t="shared" si="7"/>
        <v>0.5</v>
      </c>
      <c r="U37" s="42">
        <f t="shared" si="6"/>
        <v>10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4</v>
      </c>
      <c r="F38" s="39">
        <v>7</v>
      </c>
      <c r="G38" s="39">
        <v>4</v>
      </c>
      <c r="H38" s="39">
        <v>23</v>
      </c>
      <c r="I38" s="39">
        <v>5</v>
      </c>
      <c r="J38" s="39">
        <v>0</v>
      </c>
      <c r="K38" s="39">
        <v>2</v>
      </c>
      <c r="L38" s="39">
        <v>0</v>
      </c>
      <c r="M38" s="39">
        <v>0</v>
      </c>
      <c r="N38" s="39">
        <v>6</v>
      </c>
      <c r="O38" s="39">
        <v>0</v>
      </c>
      <c r="P38" s="39">
        <v>1</v>
      </c>
      <c r="Q38" s="39">
        <v>0</v>
      </c>
      <c r="R38" s="39"/>
      <c r="S38" s="39">
        <v>0</v>
      </c>
      <c r="T38" s="40">
        <f t="shared" si="7"/>
        <v>0.23809523809523808</v>
      </c>
      <c r="U38" s="42">
        <f t="shared" si="6"/>
        <v>7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27">
        <v>42605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 t="s">
        <v>187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4" customFormat="1" ht="15.75" customHeight="1" x14ac:dyDescent="0.3">
      <c r="A6" s="4"/>
      <c r="B6" s="5"/>
      <c r="C6" s="84" t="s">
        <v>2</v>
      </c>
      <c r="E6" s="128" t="s">
        <v>157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4" customFormat="1" x14ac:dyDescent="0.3">
      <c r="A7" s="4"/>
      <c r="B7" s="5"/>
      <c r="C7" s="84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28" t="s">
        <v>157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17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4" customFormat="1" x14ac:dyDescent="0.3">
      <c r="A9" s="4"/>
      <c r="B9" s="5"/>
      <c r="C9" s="84" t="s">
        <v>8</v>
      </c>
      <c r="E9" s="129" t="s">
        <v>190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191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[1]Summary!B7</f>
        <v>0</v>
      </c>
      <c r="C13" s="43" t="str">
        <f>[1]Summary!C7</f>
        <v>Daniel Bald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[1]Summary!B8</f>
        <v>0</v>
      </c>
      <c r="C14" s="43" t="str">
        <f>[1]Summary!C8</f>
        <v>Jerett Skinner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[1]Summary!B9</f>
        <v>0</v>
      </c>
      <c r="C15" s="43" t="str">
        <f>[1]Summary!C9</f>
        <v>Trevor Skinner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[1]Summary!B10</f>
        <v>0</v>
      </c>
      <c r="C16" s="43" t="str">
        <f>[1]Summary!C10</f>
        <v>Dan Skinner</v>
      </c>
      <c r="D16" s="39">
        <v>1</v>
      </c>
      <c r="E16" s="39">
        <v>3</v>
      </c>
      <c r="F16" s="34">
        <f t="shared" si="2"/>
        <v>2</v>
      </c>
      <c r="G16" s="39">
        <v>0</v>
      </c>
      <c r="H16" s="45">
        <v>1</v>
      </c>
      <c r="I16" s="39">
        <v>1</v>
      </c>
      <c r="J16" s="39">
        <v>0</v>
      </c>
      <c r="K16" s="39">
        <v>0</v>
      </c>
      <c r="L16" s="39">
        <v>0</v>
      </c>
      <c r="M16" s="39">
        <v>1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1</v>
      </c>
      <c r="W16" s="40">
        <f>(I16+(2*J16)+(3*K16)+(4*L16))/F16</f>
        <v>0.5</v>
      </c>
      <c r="X16" s="40">
        <f t="shared" si="1"/>
        <v>0.66666666666666663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[1]Summary!B11</f>
        <v>0</v>
      </c>
      <c r="C17" s="43" t="str">
        <f>[1]Summary!C11</f>
        <v>Derek Elliott</v>
      </c>
      <c r="D17" s="39">
        <v>1</v>
      </c>
      <c r="E17" s="39">
        <v>4</v>
      </c>
      <c r="F17" s="34">
        <f t="shared" si="2"/>
        <v>4</v>
      </c>
      <c r="G17" s="39">
        <v>0</v>
      </c>
      <c r="H17" s="45">
        <f t="shared" si="0"/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[1]Summary!B12</f>
        <v>0</v>
      </c>
      <c r="C18" s="43" t="str">
        <f>[1]Summary!C12</f>
        <v>Derek Smitjes</v>
      </c>
      <c r="D18" s="39">
        <v>1</v>
      </c>
      <c r="E18" s="39">
        <v>4</v>
      </c>
      <c r="F18" s="34">
        <f t="shared" si="2"/>
        <v>4</v>
      </c>
      <c r="G18" s="39">
        <v>0</v>
      </c>
      <c r="H18" s="45">
        <v>1</v>
      </c>
      <c r="I18" s="39">
        <v>1</v>
      </c>
      <c r="J18" s="39">
        <v>0</v>
      </c>
      <c r="K18" s="39">
        <v>0</v>
      </c>
      <c r="L18" s="39">
        <v>0</v>
      </c>
      <c r="M18" s="39">
        <v>0</v>
      </c>
      <c r="N18" s="39">
        <v>1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1</v>
      </c>
      <c r="V18" s="34">
        <f t="shared" si="3"/>
        <v>1</v>
      </c>
      <c r="W18" s="40">
        <f t="shared" si="4"/>
        <v>0.25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[1]Summary!B13</f>
        <v>0</v>
      </c>
      <c r="C19" s="43" t="str">
        <f>[1]Summary!C13</f>
        <v>Andrew Hodgert</v>
      </c>
      <c r="D19" s="39">
        <v>1</v>
      </c>
      <c r="E19" s="39">
        <v>3</v>
      </c>
      <c r="F19" s="34">
        <f t="shared" si="2"/>
        <v>3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2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[1]Summary!B14</f>
        <v>0</v>
      </c>
      <c r="C20" s="43" t="str">
        <f>[1]Summary!C14</f>
        <v>Ben Davey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[1]Summary!B15</f>
        <v>0</v>
      </c>
      <c r="C21" s="43" t="str">
        <f>[1]Summary!C15</f>
        <v>Dan Bader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[1]Summary!B16</f>
        <v>0</v>
      </c>
      <c r="C22" s="43" t="str">
        <f>[1]Summary!C16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[1]Summary!B17</f>
        <v>0</v>
      </c>
      <c r="C23" s="43" t="str">
        <f>[1]Summary!C17</f>
        <v>Barry Eidt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[1]Summary!B18</f>
        <v>0</v>
      </c>
      <c r="C24" s="43" t="str">
        <f>[1]Summary!C18</f>
        <v>Dylan Ward</v>
      </c>
      <c r="D24" s="39">
        <v>1</v>
      </c>
      <c r="E24" s="39">
        <v>3</v>
      </c>
      <c r="F24" s="34">
        <f t="shared" si="2"/>
        <v>2</v>
      </c>
      <c r="G24" s="39">
        <v>0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0.33333333333333331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[1]Summary!B19</f>
        <v>0</v>
      </c>
      <c r="C25" s="43" t="str">
        <f>[1]Summary!C19</f>
        <v>Josh Taylor</v>
      </c>
      <c r="D25" s="39">
        <v>1</v>
      </c>
      <c r="E25" s="39">
        <v>3</v>
      </c>
      <c r="F25" s="34">
        <f t="shared" si="2"/>
        <v>3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[1]Summary!B20</f>
        <v>0</v>
      </c>
      <c r="C26" s="43" t="str">
        <f>[1]Summary!C20</f>
        <v>Evan Lindsay</v>
      </c>
      <c r="D26" s="39">
        <v>1</v>
      </c>
      <c r="E26" s="39">
        <v>4</v>
      </c>
      <c r="F26" s="34">
        <f t="shared" si="2"/>
        <v>3</v>
      </c>
      <c r="G26" s="39">
        <v>0</v>
      </c>
      <c r="H26" s="45">
        <v>1</v>
      </c>
      <c r="I26" s="39">
        <v>1</v>
      </c>
      <c r="J26" s="39">
        <v>0</v>
      </c>
      <c r="K26" s="39">
        <v>0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4">
        <f t="shared" si="3"/>
        <v>1</v>
      </c>
      <c r="W26" s="40">
        <f t="shared" si="4"/>
        <v>0.33333333333333331</v>
      </c>
      <c r="X26" s="40">
        <f t="shared" si="1"/>
        <v>0.5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[1]Summary!B21</f>
        <v>0</v>
      </c>
      <c r="C27" s="43" t="str">
        <f>[1]Summary!C21</f>
        <v>MacKinnon Hawkins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[1]Summary!B22</f>
        <v>0</v>
      </c>
      <c r="C28" s="43" t="str">
        <f>[1]Summary!C22</f>
        <v>Mike Lamers</v>
      </c>
      <c r="D28" s="39">
        <v>1</v>
      </c>
      <c r="E28" s="39">
        <v>3</v>
      </c>
      <c r="F28" s="34">
        <f t="shared" si="2"/>
        <v>3</v>
      </c>
      <c r="G28" s="39">
        <v>1</v>
      </c>
      <c r="H28" s="45">
        <v>1</v>
      </c>
      <c r="I28" s="39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1</v>
      </c>
      <c r="U28" s="39">
        <v>0</v>
      </c>
      <c r="V28" s="34">
        <f t="shared" si="3"/>
        <v>1</v>
      </c>
      <c r="W28" s="40">
        <f t="shared" si="4"/>
        <v>0.33333333333333331</v>
      </c>
      <c r="X28" s="40">
        <f t="shared" si="1"/>
        <v>0.33333333333333331</v>
      </c>
      <c r="Y28" s="40">
        <f t="shared" si="5"/>
        <v>0.33333333333333331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[1]Summary!B23</f>
        <v>0</v>
      </c>
      <c r="C29" s="43" t="str">
        <f>[1]Summary!C23</f>
        <v>Matt Lamers</v>
      </c>
      <c r="D29" s="39">
        <v>1</v>
      </c>
      <c r="E29" s="39">
        <v>3</v>
      </c>
      <c r="F29" s="34">
        <f t="shared" si="2"/>
        <v>1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2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0.66666666666666663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[1]Summary!B24</f>
        <v>0</v>
      </c>
      <c r="C30" s="43" t="str">
        <f>[1]Summary!C24</f>
        <v>Jake Shuker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[1]Summary!B25</f>
        <v>0</v>
      </c>
      <c r="C31" s="43">
        <f>[1]Summary!C25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[1]Summary!B26</f>
        <v>0</v>
      </c>
      <c r="C32" s="43">
        <f>[1]Summary!C26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[1]Summary!B31</f>
        <v>0</v>
      </c>
      <c r="C35" s="43" t="str">
        <f>Summary!C31</f>
        <v>Evan Lindsay</v>
      </c>
      <c r="D35" s="39">
        <v>1</v>
      </c>
      <c r="E35" s="41">
        <v>5.3</v>
      </c>
      <c r="F35" s="39">
        <v>3</v>
      </c>
      <c r="G35" s="39">
        <v>3</v>
      </c>
      <c r="H35" s="39">
        <v>25</v>
      </c>
      <c r="I35" s="39">
        <v>5</v>
      </c>
      <c r="J35" s="39">
        <v>0</v>
      </c>
      <c r="K35" s="39">
        <v>4</v>
      </c>
      <c r="L35" s="39">
        <v>1</v>
      </c>
      <c r="M35" s="39">
        <v>0</v>
      </c>
      <c r="N35" s="39">
        <v>2</v>
      </c>
      <c r="O35" s="39">
        <v>0</v>
      </c>
      <c r="P35" s="39">
        <v>1</v>
      </c>
      <c r="Q35" s="39">
        <v>0</v>
      </c>
      <c r="R35" s="39"/>
      <c r="S35" s="39">
        <v>0</v>
      </c>
      <c r="T35" s="40">
        <f>I35/(H35-K35-L35-M35)</f>
        <v>0.25</v>
      </c>
      <c r="U35" s="42">
        <f t="shared" ref="U35:U40" si="6">G35/E35*7</f>
        <v>3.9622641509433962</v>
      </c>
      <c r="V35" s="29"/>
      <c r="W35" s="25"/>
      <c r="X35" s="25"/>
      <c r="Y35" s="15"/>
    </row>
    <row r="36" spans="1:25" x14ac:dyDescent="0.3">
      <c r="A36" s="12">
        <v>2</v>
      </c>
      <c r="B36" s="43">
        <f>[1]Summary!B32</f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[1]Summary!B33</f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[1]Summary!B34</f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[1]Summary!B34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[1]Summary!B36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1" spans="1:25" x14ac:dyDescent="0.3">
      <c r="C41" s="43" t="s">
        <v>124</v>
      </c>
      <c r="D41" s="39">
        <v>1</v>
      </c>
      <c r="E41" s="41">
        <v>0.7</v>
      </c>
      <c r="F41" s="39">
        <v>1</v>
      </c>
      <c r="G41" s="39">
        <v>1</v>
      </c>
      <c r="H41" s="39">
        <v>4</v>
      </c>
      <c r="I41" s="39">
        <v>3</v>
      </c>
      <c r="J41" s="39">
        <v>0</v>
      </c>
      <c r="K41" s="39">
        <v>0</v>
      </c>
      <c r="L41" s="39">
        <v>0</v>
      </c>
      <c r="M41" s="39">
        <v>0</v>
      </c>
      <c r="N41" s="39">
        <v>1</v>
      </c>
      <c r="O41" s="39">
        <v>0</v>
      </c>
      <c r="P41" s="39">
        <v>0</v>
      </c>
      <c r="Q41" s="39">
        <v>0</v>
      </c>
      <c r="R41" s="39"/>
      <c r="S41" s="39">
        <v>0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27" t="s">
        <v>186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 t="s">
        <v>187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4" customFormat="1" ht="15.75" customHeight="1" x14ac:dyDescent="0.3">
      <c r="A6" s="4"/>
      <c r="B6" s="5"/>
      <c r="C6" s="84" t="s">
        <v>2</v>
      </c>
      <c r="E6" s="128" t="s">
        <v>155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4" customFormat="1" x14ac:dyDescent="0.3">
      <c r="A7" s="4"/>
      <c r="B7" s="5"/>
      <c r="C7" s="84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28" t="s">
        <v>155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18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4" customFormat="1" x14ac:dyDescent="0.3">
      <c r="A9" s="4"/>
      <c r="B9" s="5"/>
      <c r="C9" s="84" t="s">
        <v>8</v>
      </c>
      <c r="E9" s="129" t="s">
        <v>188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189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[2]Summary!B7</f>
        <v>0</v>
      </c>
      <c r="C13" s="43" t="str">
        <f>[2]Summary!C7</f>
        <v>Daniel Bald</v>
      </c>
      <c r="D13" s="39">
        <v>1</v>
      </c>
      <c r="E13" s="39">
        <v>4</v>
      </c>
      <c r="F13" s="34">
        <f>E13-M13-P13-Q13-R13</f>
        <v>2</v>
      </c>
      <c r="G13" s="39">
        <v>0</v>
      </c>
      <c r="H13" s="45">
        <f t="shared" ref="H13:H32" si="0">SUM(I13:L13)</f>
        <v>0</v>
      </c>
      <c r="I13" s="39">
        <v>0</v>
      </c>
      <c r="J13" s="39">
        <v>0</v>
      </c>
      <c r="K13" s="39">
        <v>0</v>
      </c>
      <c r="L13" s="39">
        <v>0</v>
      </c>
      <c r="M13" s="39">
        <v>2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2</v>
      </c>
      <c r="T13" s="39">
        <v>0</v>
      </c>
      <c r="U13" s="39">
        <v>0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0.5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[2]Summary!B8</f>
        <v>0</v>
      </c>
      <c r="C14" s="43" t="str">
        <f>[2]Summary!C8</f>
        <v>Jerett Skinner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[2]Summary!B9</f>
        <v>0</v>
      </c>
      <c r="C15" s="43" t="str">
        <f>[2]Summary!C9</f>
        <v>Trevor Skinner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[2]Summary!B10</f>
        <v>0</v>
      </c>
      <c r="C16" s="43" t="str">
        <f>[2]Summary!C10</f>
        <v>Dan Skinner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[2]Summary!B11</f>
        <v>0</v>
      </c>
      <c r="C17" s="43" t="str">
        <f>[2]Summary!C11</f>
        <v>Derek Elliott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v>1</v>
      </c>
      <c r="I17" s="39">
        <v>0</v>
      </c>
      <c r="J17" s="39">
        <v>0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0</v>
      </c>
      <c r="U17" s="39">
        <v>1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0.25</v>
      </c>
      <c r="Y17" s="40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[2]Summary!B12</f>
        <v>0</v>
      </c>
      <c r="C18" s="43" t="str">
        <f>[2]Summary!C12</f>
        <v>Derek Smitjes</v>
      </c>
      <c r="D18" s="39">
        <v>1</v>
      </c>
      <c r="E18" s="39">
        <v>4</v>
      </c>
      <c r="F18" s="34">
        <f t="shared" si="2"/>
        <v>3</v>
      </c>
      <c r="G18" s="39">
        <v>2</v>
      </c>
      <c r="H18" s="45">
        <v>0</v>
      </c>
      <c r="I18" s="39">
        <v>0</v>
      </c>
      <c r="J18" s="39">
        <v>0</v>
      </c>
      <c r="K18" s="39">
        <v>0</v>
      </c>
      <c r="L18" s="39">
        <v>0</v>
      </c>
      <c r="M18" s="39">
        <v>1</v>
      </c>
      <c r="N18" s="39">
        <v>1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0</v>
      </c>
      <c r="W18" s="40">
        <f t="shared" si="4"/>
        <v>0</v>
      </c>
      <c r="X18" s="40">
        <f t="shared" si="1"/>
        <v>0.25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[2]Summary!B13</f>
        <v>0</v>
      </c>
      <c r="C19" s="43" t="str">
        <f>[2]Summary!C13</f>
        <v>Andrew Hodgert</v>
      </c>
      <c r="D19" s="39">
        <v>1</v>
      </c>
      <c r="E19" s="39">
        <v>4</v>
      </c>
      <c r="F19" s="34">
        <f t="shared" si="2"/>
        <v>3</v>
      </c>
      <c r="G19" s="39">
        <v>1</v>
      </c>
      <c r="H19" s="45">
        <v>1</v>
      </c>
      <c r="I19" s="39">
        <v>1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2</v>
      </c>
      <c r="T19" s="39">
        <v>0</v>
      </c>
      <c r="U19" s="39">
        <v>0</v>
      </c>
      <c r="V19" s="34">
        <f t="shared" si="3"/>
        <v>1</v>
      </c>
      <c r="W19" s="40">
        <f t="shared" si="4"/>
        <v>0.33333333333333331</v>
      </c>
      <c r="X19" s="40">
        <f t="shared" si="1"/>
        <v>0.5</v>
      </c>
      <c r="Y19" s="40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[2]Summary!B14</f>
        <v>0</v>
      </c>
      <c r="C20" s="43" t="str">
        <f>[2]Summary!C14</f>
        <v>Ben Davey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[2]Summary!B15</f>
        <v>0</v>
      </c>
      <c r="C21" s="43" t="str">
        <f>[2]Summary!C15</f>
        <v>Dan Bader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[2]Summary!B16</f>
        <v>0</v>
      </c>
      <c r="C22" s="43" t="str">
        <f>[2]Summary!C16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[2]Summary!B17</f>
        <v>0</v>
      </c>
      <c r="C23" s="43" t="str">
        <f>[2]Summary!C17</f>
        <v>Barry Eidt</v>
      </c>
      <c r="D23" s="39">
        <v>1</v>
      </c>
      <c r="E23" s="39">
        <v>5</v>
      </c>
      <c r="F23" s="34">
        <f t="shared" si="2"/>
        <v>5</v>
      </c>
      <c r="G23" s="39">
        <v>1</v>
      </c>
      <c r="H23" s="45">
        <v>2</v>
      </c>
      <c r="I23" s="39">
        <v>1</v>
      </c>
      <c r="J23" s="39">
        <v>0</v>
      </c>
      <c r="K23" s="39">
        <v>0</v>
      </c>
      <c r="L23" s="39">
        <v>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1</v>
      </c>
      <c r="V23" s="34">
        <f t="shared" si="3"/>
        <v>5</v>
      </c>
      <c r="W23" s="40">
        <f t="shared" si="4"/>
        <v>1</v>
      </c>
      <c r="X23" s="40">
        <f t="shared" si="1"/>
        <v>0.4</v>
      </c>
      <c r="Y23" s="40">
        <f t="shared" si="5"/>
        <v>0.4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[2]Summary!B18</f>
        <v>0</v>
      </c>
      <c r="C24" s="43" t="str">
        <f>[2]Summary!C18</f>
        <v>Dylan Ward</v>
      </c>
      <c r="D24" s="39">
        <v>1</v>
      </c>
      <c r="E24" s="39">
        <v>4</v>
      </c>
      <c r="F24" s="34">
        <f t="shared" si="2"/>
        <v>4</v>
      </c>
      <c r="G24" s="39">
        <v>1</v>
      </c>
      <c r="H24" s="45">
        <v>1</v>
      </c>
      <c r="I24" s="39">
        <v>0</v>
      </c>
      <c r="J24" s="39">
        <v>1</v>
      </c>
      <c r="K24" s="39">
        <v>0</v>
      </c>
      <c r="L24" s="39">
        <v>0</v>
      </c>
      <c r="M24" s="39">
        <v>0</v>
      </c>
      <c r="N24" s="39">
        <v>1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1</v>
      </c>
      <c r="V24" s="34">
        <f t="shared" si="3"/>
        <v>2</v>
      </c>
      <c r="W24" s="40">
        <f t="shared" si="4"/>
        <v>0.5</v>
      </c>
      <c r="X24" s="40">
        <f t="shared" si="1"/>
        <v>0.25</v>
      </c>
      <c r="Y24" s="40">
        <f t="shared" si="5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[2]Summary!B19</f>
        <v>0</v>
      </c>
      <c r="C25" s="43" t="str">
        <f>[2]Summary!C19</f>
        <v>Josh Taylor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[2]Summary!B20</f>
        <v>0</v>
      </c>
      <c r="C26" s="43" t="str">
        <f>[2]Summary!C20</f>
        <v>Evan Lindsay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[2]Summary!B21</f>
        <v>0</v>
      </c>
      <c r="C27" s="43" t="str">
        <f>[2]Summary!C21</f>
        <v>MacKinnon Hawkins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[2]Summary!B22</f>
        <v>0</v>
      </c>
      <c r="C28" s="43" t="str">
        <f>[2]Summary!C22</f>
        <v>Mike Lamers</v>
      </c>
      <c r="D28" s="39">
        <v>1</v>
      </c>
      <c r="E28" s="39">
        <v>4</v>
      </c>
      <c r="F28" s="34">
        <f t="shared" si="2"/>
        <v>3</v>
      </c>
      <c r="G28" s="39">
        <v>0</v>
      </c>
      <c r="H28" s="45">
        <v>2</v>
      </c>
      <c r="I28" s="39">
        <v>2</v>
      </c>
      <c r="J28" s="39">
        <v>0</v>
      </c>
      <c r="K28" s="39">
        <v>0</v>
      </c>
      <c r="L28" s="39">
        <v>0</v>
      </c>
      <c r="M28" s="39">
        <v>1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1</v>
      </c>
      <c r="V28" s="34">
        <f t="shared" si="3"/>
        <v>2</v>
      </c>
      <c r="W28" s="40">
        <f t="shared" si="4"/>
        <v>0.66666666666666663</v>
      </c>
      <c r="X28" s="40">
        <f t="shared" si="1"/>
        <v>0.75</v>
      </c>
      <c r="Y28" s="40">
        <f t="shared" si="5"/>
        <v>0.66666666666666663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[2]Summary!B23</f>
        <v>0</v>
      </c>
      <c r="C29" s="43" t="str">
        <f>[2]Summary!C23</f>
        <v>Matt Lamers</v>
      </c>
      <c r="D29" s="39">
        <v>1</v>
      </c>
      <c r="E29" s="39">
        <v>4</v>
      </c>
      <c r="F29" s="34">
        <f t="shared" si="2"/>
        <v>4</v>
      </c>
      <c r="G29" s="39">
        <v>0</v>
      </c>
      <c r="H29" s="45">
        <v>1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2</v>
      </c>
      <c r="T29" s="39">
        <v>0</v>
      </c>
      <c r="U29" s="39">
        <v>0</v>
      </c>
      <c r="V29" s="34">
        <f t="shared" si="3"/>
        <v>1</v>
      </c>
      <c r="W29" s="40">
        <f t="shared" si="4"/>
        <v>0.25</v>
      </c>
      <c r="X29" s="40">
        <f t="shared" si="1"/>
        <v>0.25</v>
      </c>
      <c r="Y29" s="40">
        <f t="shared" si="5"/>
        <v>0.25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[2]Summary!B24</f>
        <v>0</v>
      </c>
      <c r="C30" s="43" t="str">
        <f>[2]Summary!C24</f>
        <v>Jake Shuker</v>
      </c>
      <c r="D30" s="39">
        <v>1</v>
      </c>
      <c r="E30" s="39">
        <v>4</v>
      </c>
      <c r="F30" s="34">
        <f t="shared" si="2"/>
        <v>4</v>
      </c>
      <c r="G30" s="39">
        <v>1</v>
      </c>
      <c r="H30" s="45">
        <v>1</v>
      </c>
      <c r="I30" s="39">
        <v>1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3</v>
      </c>
      <c r="T30" s="39">
        <v>0</v>
      </c>
      <c r="U30" s="39">
        <v>1</v>
      </c>
      <c r="V30" s="45">
        <f t="shared" si="3"/>
        <v>1</v>
      </c>
      <c r="W30" s="40">
        <f t="shared" si="4"/>
        <v>0.25</v>
      </c>
      <c r="X30" s="40">
        <f t="shared" si="1"/>
        <v>0.25</v>
      </c>
      <c r="Y30" s="40">
        <f t="shared" si="5"/>
        <v>0.25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[2]Summary!B25</f>
        <v>0</v>
      </c>
      <c r="C31" s="43">
        <f>[2]Summary!C25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[2]Summary!B26</f>
        <v>0</v>
      </c>
      <c r="C32" s="43">
        <f>[2]Summary!C26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[2]Summary!B31</f>
        <v>0</v>
      </c>
      <c r="C35" s="43" t="str">
        <f>Summary!C31</f>
        <v>Evan Lindsay</v>
      </c>
      <c r="D35" s="39">
        <v>1</v>
      </c>
      <c r="E35" s="41">
        <v>0.7</v>
      </c>
      <c r="F35" s="39">
        <v>7</v>
      </c>
      <c r="G35" s="39">
        <v>4</v>
      </c>
      <c r="H35" s="39">
        <v>9</v>
      </c>
      <c r="I35" s="39">
        <v>2</v>
      </c>
      <c r="J35" s="39">
        <v>0</v>
      </c>
      <c r="K35" s="39">
        <v>5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/>
      <c r="S35" s="39">
        <v>0</v>
      </c>
      <c r="T35" s="40">
        <f>I35/(H35-K35-L35-M35)</f>
        <v>0.5</v>
      </c>
      <c r="U35" s="42">
        <f t="shared" ref="U35:U40" si="6">G35/E35*7</f>
        <v>40</v>
      </c>
      <c r="V35" s="29"/>
      <c r="W35" s="25"/>
      <c r="X35" s="25"/>
      <c r="Y35" s="15"/>
    </row>
    <row r="36" spans="1:25" x14ac:dyDescent="0.3">
      <c r="A36" s="12">
        <v>2</v>
      </c>
      <c r="B36" s="43">
        <f>[2]Summary!B32</f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[2]Summary!B33</f>
        <v>0</v>
      </c>
      <c r="C37" s="43" t="str">
        <f>Summary!C33</f>
        <v>Dan Skinner</v>
      </c>
      <c r="D37" s="39">
        <v>1</v>
      </c>
      <c r="E37" s="41">
        <v>1.3</v>
      </c>
      <c r="F37" s="39">
        <v>0</v>
      </c>
      <c r="G37" s="39">
        <v>0</v>
      </c>
      <c r="H37" s="39">
        <v>6</v>
      </c>
      <c r="I37" s="39">
        <v>1</v>
      </c>
      <c r="J37" s="39">
        <v>0</v>
      </c>
      <c r="K37" s="39">
        <v>1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/>
      <c r="S37" s="39">
        <v>0</v>
      </c>
      <c r="T37" s="40">
        <f t="shared" si="7"/>
        <v>0.2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[2]Summary!B34</f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[2]Summary!B34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[2]Summary!B36</f>
        <v>0</v>
      </c>
      <c r="C40" s="43" t="str">
        <f>Summary!C36</f>
        <v>Dylan Ward</v>
      </c>
      <c r="D40" s="39">
        <v>1</v>
      </c>
      <c r="E40" s="41">
        <v>3.7</v>
      </c>
      <c r="F40" s="39">
        <v>6</v>
      </c>
      <c r="G40" s="39">
        <v>6</v>
      </c>
      <c r="H40" s="39">
        <v>18</v>
      </c>
      <c r="I40" s="39">
        <v>5</v>
      </c>
      <c r="J40" s="39">
        <v>0</v>
      </c>
      <c r="K40" s="39">
        <v>3</v>
      </c>
      <c r="L40" s="39">
        <v>0</v>
      </c>
      <c r="M40" s="39">
        <v>0</v>
      </c>
      <c r="N40" s="39">
        <v>2</v>
      </c>
      <c r="O40" s="39">
        <v>0</v>
      </c>
      <c r="P40" s="39">
        <v>1</v>
      </c>
      <c r="Q40" s="39">
        <v>0</v>
      </c>
      <c r="R40" s="39"/>
      <c r="S40" s="39">
        <v>0</v>
      </c>
      <c r="T40" s="40">
        <f t="shared" si="7"/>
        <v>0.33333333333333331</v>
      </c>
      <c r="U40" s="42">
        <f t="shared" si="6"/>
        <v>11.351351351351351</v>
      </c>
    </row>
    <row r="41" spans="1:25" x14ac:dyDescent="0.3">
      <c r="C41" s="43" t="s">
        <v>124</v>
      </c>
      <c r="D41" s="39">
        <v>1</v>
      </c>
      <c r="E41" s="41">
        <v>0.3</v>
      </c>
      <c r="F41" s="39">
        <v>0</v>
      </c>
      <c r="G41" s="39">
        <v>0</v>
      </c>
      <c r="H41" s="39">
        <v>3</v>
      </c>
      <c r="I41" s="39">
        <v>0</v>
      </c>
      <c r="J41" s="39">
        <v>0</v>
      </c>
      <c r="K41" s="39">
        <v>2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/>
      <c r="S41" s="39">
        <v>0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7</v>
      </c>
      <c r="H43" s="46">
        <v>13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zoomScaleNormal="100" zoomScaleSheetLayoutView="89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9" customFormat="1" ht="15.75" customHeight="1" x14ac:dyDescent="0.25">
      <c r="A5" s="4"/>
      <c r="B5" s="5"/>
      <c r="C5" s="49" t="s">
        <v>0</v>
      </c>
      <c r="E5" s="118">
        <v>42522</v>
      </c>
      <c r="F5" s="118"/>
      <c r="G5" s="118"/>
      <c r="H5" s="118"/>
      <c r="I5" s="118"/>
      <c r="J5" s="118"/>
      <c r="K5" s="118"/>
      <c r="L5" s="120" t="s">
        <v>1</v>
      </c>
      <c r="M5" s="120"/>
      <c r="N5" s="120"/>
      <c r="O5" s="120"/>
      <c r="P5" s="118">
        <v>42526</v>
      </c>
      <c r="Q5" s="118"/>
      <c r="R5" s="118"/>
      <c r="S5" s="118"/>
      <c r="T5" s="118"/>
      <c r="U5" s="118"/>
      <c r="V5" s="118"/>
      <c r="W5" s="118"/>
      <c r="X5" s="118"/>
      <c r="Y5" s="118"/>
      <c r="Z5" s="118"/>
      <c r="AC5" s="109" t="s">
        <v>81</v>
      </c>
      <c r="AD5" s="110"/>
      <c r="AE5" s="110"/>
      <c r="AF5" s="110"/>
      <c r="AG5" s="111"/>
    </row>
    <row r="6" spans="1:34" s="49" customFormat="1" ht="15.75" customHeight="1" x14ac:dyDescent="0.3">
      <c r="A6" s="4"/>
      <c r="B6" s="5"/>
      <c r="C6" s="49" t="s">
        <v>2</v>
      </c>
      <c r="E6" s="119" t="s">
        <v>139</v>
      </c>
      <c r="F6" s="119"/>
      <c r="G6" s="119"/>
      <c r="H6" s="119"/>
      <c r="I6" s="119"/>
      <c r="J6" s="119"/>
      <c r="K6" s="119"/>
      <c r="L6" s="120" t="s">
        <v>3</v>
      </c>
      <c r="M6" s="120"/>
      <c r="N6" s="120"/>
      <c r="O6" s="120"/>
      <c r="P6" s="119" t="s">
        <v>142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3"/>
      <c r="AB6" s="3"/>
      <c r="AC6" s="112"/>
      <c r="AD6" s="113"/>
      <c r="AE6" s="113"/>
      <c r="AF6" s="113"/>
      <c r="AG6" s="114"/>
      <c r="AH6" s="3"/>
    </row>
    <row r="7" spans="1:34" s="49" customFormat="1" x14ac:dyDescent="0.3">
      <c r="A7" s="4"/>
      <c r="B7" s="5"/>
      <c r="C7" s="49" t="s">
        <v>4</v>
      </c>
      <c r="E7" s="119" t="s">
        <v>140</v>
      </c>
      <c r="F7" s="119"/>
      <c r="G7" s="119"/>
      <c r="H7" s="119"/>
      <c r="I7" s="119"/>
      <c r="J7" s="119"/>
      <c r="K7" s="119"/>
      <c r="L7" s="120" t="s">
        <v>5</v>
      </c>
      <c r="M7" s="120"/>
      <c r="N7" s="120"/>
      <c r="O7" s="120"/>
      <c r="P7" s="119" t="s">
        <v>140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3"/>
      <c r="AB7" s="3"/>
      <c r="AC7" s="3"/>
      <c r="AD7" s="3"/>
      <c r="AE7" s="3"/>
      <c r="AF7" s="3"/>
      <c r="AG7" s="3"/>
      <c r="AH7" s="3"/>
    </row>
    <row r="8" spans="1:34" s="49" customFormat="1" x14ac:dyDescent="0.3">
      <c r="A8" s="4"/>
      <c r="B8" s="5"/>
      <c r="C8" s="49" t="s">
        <v>6</v>
      </c>
      <c r="E8" s="119" t="s">
        <v>138</v>
      </c>
      <c r="F8" s="119"/>
      <c r="G8" s="119"/>
      <c r="H8" s="119"/>
      <c r="I8" s="119"/>
      <c r="J8" s="119"/>
      <c r="K8" s="119"/>
      <c r="L8" s="120" t="s">
        <v>7</v>
      </c>
      <c r="M8" s="120"/>
      <c r="N8" s="120"/>
      <c r="O8" s="120"/>
      <c r="P8" s="119">
        <v>1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49" customFormat="1" x14ac:dyDescent="0.3">
      <c r="A9" s="4"/>
      <c r="B9" s="5"/>
      <c r="C9" s="49" t="s">
        <v>8</v>
      </c>
      <c r="E9" s="117" t="s">
        <v>141</v>
      </c>
      <c r="F9" s="117"/>
      <c r="G9" s="117"/>
      <c r="H9" s="117"/>
      <c r="I9" s="117"/>
      <c r="J9" s="117"/>
      <c r="K9" s="117"/>
      <c r="M9" s="120" t="s">
        <v>9</v>
      </c>
      <c r="N9" s="120"/>
      <c r="O9" s="120"/>
      <c r="P9" s="117" t="s">
        <v>150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0</v>
      </c>
      <c r="C13" s="43" t="str">
        <f>Summary!C7</f>
        <v>Daniel Bald</v>
      </c>
      <c r="D13" s="39">
        <v>1</v>
      </c>
      <c r="E13" s="39">
        <v>2</v>
      </c>
      <c r="F13" s="34">
        <f>E13-M13-P13-Q13-R13</f>
        <v>2</v>
      </c>
      <c r="G13" s="39">
        <v>0</v>
      </c>
      <c r="H13" s="45">
        <f t="shared" ref="H13:H32" si="0">SUM(I13:L13)</f>
        <v>1</v>
      </c>
      <c r="I13" s="39">
        <v>1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1</v>
      </c>
      <c r="T13" s="39">
        <v>0</v>
      </c>
      <c r="U13" s="39">
        <v>0</v>
      </c>
      <c r="V13" s="34">
        <f>I13+2*J13+3*K13+4*L13</f>
        <v>1</v>
      </c>
      <c r="W13" s="40">
        <f>(I13+(2*J13)+(3*K13)+(4*L13))/F13</f>
        <v>0.5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0</v>
      </c>
      <c r="C14" s="43" t="str">
        <f>Summary!C8</f>
        <v>Jerett Skinner</v>
      </c>
      <c r="D14" s="39">
        <v>1</v>
      </c>
      <c r="E14" s="39">
        <v>4</v>
      </c>
      <c r="F14" s="34">
        <f>E14-M14-P14-Q14-R14</f>
        <v>3</v>
      </c>
      <c r="G14" s="39">
        <v>2</v>
      </c>
      <c r="H14" s="45">
        <f t="shared" si="0"/>
        <v>1</v>
      </c>
      <c r="I14" s="39">
        <v>1</v>
      </c>
      <c r="J14" s="39">
        <v>0</v>
      </c>
      <c r="K14" s="39">
        <v>0</v>
      </c>
      <c r="L14" s="39">
        <v>0</v>
      </c>
      <c r="M14" s="39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4">
        <f>I14+2*J14+3*K14+4*L14</f>
        <v>1</v>
      </c>
      <c r="W14" s="40">
        <f>(I14+(2*J14)+(3*K14)+(4*L14))/F14</f>
        <v>0.33333333333333331</v>
      </c>
      <c r="X14" s="40">
        <f t="shared" ref="X14:X32" si="1">(H14+M14+P14)/(F14+M14+P14+R14)</f>
        <v>0.5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0</v>
      </c>
      <c r="C15" s="43" t="str">
        <f>Summary!C9</f>
        <v>Trevor Skinner</v>
      </c>
      <c r="D15" s="39">
        <v>1</v>
      </c>
      <c r="E15" s="39">
        <v>4</v>
      </c>
      <c r="F15" s="34">
        <f t="shared" ref="F15:F32" si="2">E15-M15-P15-Q15-R15</f>
        <v>4</v>
      </c>
      <c r="G15" s="39">
        <v>0</v>
      </c>
      <c r="H15" s="45">
        <f t="shared" si="0"/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3</v>
      </c>
      <c r="T15" s="39">
        <v>0</v>
      </c>
      <c r="U15" s="39">
        <v>0</v>
      </c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0</v>
      </c>
      <c r="C16" s="43" t="str">
        <f>Summary!C10</f>
        <v>Dan Skinner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0</v>
      </c>
      <c r="C17" s="43" t="str">
        <f>Summary!C11</f>
        <v>Derek Elliott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3</v>
      </c>
      <c r="I17" s="39">
        <v>2</v>
      </c>
      <c r="J17" s="39">
        <v>1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0</v>
      </c>
      <c r="U17" s="39">
        <v>3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0.75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0</v>
      </c>
      <c r="C18" s="43" t="str">
        <f>Summary!C12</f>
        <v>Derek Smitjes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1</v>
      </c>
      <c r="I18" s="39">
        <v>0</v>
      </c>
      <c r="J18" s="39">
        <v>1</v>
      </c>
      <c r="K18" s="39">
        <v>0</v>
      </c>
      <c r="L18" s="39">
        <v>0</v>
      </c>
      <c r="M18" s="39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4">
        <f t="shared" si="3"/>
        <v>2</v>
      </c>
      <c r="W18" s="40">
        <f t="shared" si="4"/>
        <v>0.5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0</v>
      </c>
      <c r="C19" s="43" t="str">
        <f>Summary!C13</f>
        <v>Andrew Hodgert</v>
      </c>
      <c r="D19" s="39">
        <v>1</v>
      </c>
      <c r="E19" s="39">
        <v>4</v>
      </c>
      <c r="F19" s="34">
        <f t="shared" si="2"/>
        <v>3</v>
      </c>
      <c r="G19" s="39">
        <v>1</v>
      </c>
      <c r="H19" s="45">
        <f t="shared" si="0"/>
        <v>1</v>
      </c>
      <c r="I19" s="39">
        <v>0</v>
      </c>
      <c r="J19" s="39">
        <v>0</v>
      </c>
      <c r="K19" s="39">
        <v>0</v>
      </c>
      <c r="L19" s="39">
        <v>1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2</v>
      </c>
      <c r="V19" s="34">
        <f t="shared" si="3"/>
        <v>4</v>
      </c>
      <c r="W19" s="40">
        <f t="shared" si="4"/>
        <v>1.3333333333333333</v>
      </c>
      <c r="X19" s="40">
        <f t="shared" si="1"/>
        <v>0.5</v>
      </c>
      <c r="Y19" s="40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0</v>
      </c>
      <c r="C20" s="43" t="str">
        <f>Summary!C14</f>
        <v>Ben Davey</v>
      </c>
      <c r="D20" s="39">
        <v>1</v>
      </c>
      <c r="E20" s="39">
        <v>4</v>
      </c>
      <c r="F20" s="34">
        <f t="shared" si="2"/>
        <v>3</v>
      </c>
      <c r="G20" s="39">
        <v>0</v>
      </c>
      <c r="H20" s="45">
        <f t="shared" si="0"/>
        <v>1</v>
      </c>
      <c r="I20" s="39">
        <v>1</v>
      </c>
      <c r="J20" s="39">
        <v>0</v>
      </c>
      <c r="K20" s="39">
        <v>0</v>
      </c>
      <c r="L20" s="39">
        <v>0</v>
      </c>
      <c r="M20" s="39">
        <v>1</v>
      </c>
      <c r="N20" s="39">
        <v>1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4">
        <f t="shared" si="3"/>
        <v>1</v>
      </c>
      <c r="W20" s="40">
        <f t="shared" si="4"/>
        <v>0.33333333333333331</v>
      </c>
      <c r="X20" s="40">
        <f t="shared" si="1"/>
        <v>0.5</v>
      </c>
      <c r="Y20" s="40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0</v>
      </c>
      <c r="C21" s="43" t="str">
        <f>Summary!C15</f>
        <v>Dan Bader</v>
      </c>
      <c r="D21" s="39">
        <v>1</v>
      </c>
      <c r="E21" s="39">
        <v>2</v>
      </c>
      <c r="F21" s="34">
        <f t="shared" si="2"/>
        <v>2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2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0</v>
      </c>
      <c r="C22" s="43" t="str">
        <f>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0</v>
      </c>
      <c r="C23" s="43" t="str">
        <f>Summary!C17</f>
        <v>Barry Eidt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Dylan Ward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0</v>
      </c>
      <c r="C25" s="43" t="str">
        <f>Summary!C19</f>
        <v>Josh Taylor</v>
      </c>
      <c r="D25" s="39">
        <v>1</v>
      </c>
      <c r="E25" s="39">
        <v>2</v>
      </c>
      <c r="F25" s="34">
        <f t="shared" si="2"/>
        <v>2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0</v>
      </c>
      <c r="C26" s="43" t="str">
        <f>Summary!C20</f>
        <v>Evan Lindsay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0</v>
      </c>
      <c r="C27" s="43" t="str">
        <f>Summary!C21</f>
        <v>MacKinnon Hawkins</v>
      </c>
      <c r="D27" s="39">
        <v>1</v>
      </c>
      <c r="E27" s="39">
        <v>2</v>
      </c>
      <c r="F27" s="34">
        <f t="shared" si="2"/>
        <v>2</v>
      </c>
      <c r="G27" s="39">
        <v>0</v>
      </c>
      <c r="H27" s="45">
        <f t="shared" si="0"/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0</v>
      </c>
      <c r="U27" s="39">
        <v>0</v>
      </c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0</v>
      </c>
      <c r="C28" s="43" t="str">
        <f>Summary!C22</f>
        <v>Mike Lamers</v>
      </c>
      <c r="D28" s="39">
        <v>1</v>
      </c>
      <c r="E28" s="39">
        <v>2</v>
      </c>
      <c r="F28" s="34">
        <f t="shared" si="2"/>
        <v>2</v>
      </c>
      <c r="G28" s="39">
        <v>2</v>
      </c>
      <c r="H28" s="45">
        <f t="shared" si="0"/>
        <v>2</v>
      </c>
      <c r="I28" s="39">
        <v>2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2</v>
      </c>
      <c r="W28" s="40">
        <f t="shared" si="4"/>
        <v>1</v>
      </c>
      <c r="X28" s="40">
        <f t="shared" si="1"/>
        <v>1</v>
      </c>
      <c r="Y28" s="40">
        <f t="shared" si="5"/>
        <v>1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0</v>
      </c>
      <c r="C29" s="43" t="str">
        <f>Summary!C23</f>
        <v>Matt Lamers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2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 t="str">
        <f>Summary!C24</f>
        <v>Jake Shuker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>
        <f>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0</v>
      </c>
      <c r="C36" s="43" t="str">
        <f>Summary!C32</f>
        <v>Josh Taylor</v>
      </c>
      <c r="D36" s="39">
        <v>1</v>
      </c>
      <c r="E36" s="41">
        <v>2</v>
      </c>
      <c r="F36" s="39">
        <v>2</v>
      </c>
      <c r="G36" s="39">
        <v>2</v>
      </c>
      <c r="H36" s="39">
        <v>10</v>
      </c>
      <c r="I36" s="39">
        <v>5</v>
      </c>
      <c r="J36" s="39">
        <v>1</v>
      </c>
      <c r="K36" s="39">
        <v>0</v>
      </c>
      <c r="L36" s="39">
        <v>0</v>
      </c>
      <c r="M36" s="39">
        <v>1</v>
      </c>
      <c r="N36" s="39">
        <v>0</v>
      </c>
      <c r="O36" s="39">
        <v>0</v>
      </c>
      <c r="P36" s="39">
        <v>0</v>
      </c>
      <c r="Q36" s="39">
        <v>0</v>
      </c>
      <c r="R36" s="39"/>
      <c r="S36" s="39">
        <v>0</v>
      </c>
      <c r="T36" s="40">
        <f t="shared" ref="T36:T40" si="7">I36/(H36-K36-L36-M36)</f>
        <v>0.55555555555555558</v>
      </c>
      <c r="U36" s="42">
        <f t="shared" si="6"/>
        <v>7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 t="str">
        <f>Summary!C34</f>
        <v>MacKinnon Hawkins</v>
      </c>
      <c r="D38" s="39">
        <v>1</v>
      </c>
      <c r="E38" s="41">
        <v>4</v>
      </c>
      <c r="F38" s="39">
        <v>6</v>
      </c>
      <c r="G38" s="39">
        <v>5</v>
      </c>
      <c r="H38" s="39">
        <v>24</v>
      </c>
      <c r="I38" s="39">
        <v>11</v>
      </c>
      <c r="J38" s="39">
        <v>2</v>
      </c>
      <c r="K38" s="39">
        <v>1</v>
      </c>
      <c r="L38" s="39">
        <v>0</v>
      </c>
      <c r="M38" s="39">
        <v>1</v>
      </c>
      <c r="N38" s="39">
        <v>0</v>
      </c>
      <c r="O38" s="39">
        <v>0</v>
      </c>
      <c r="P38" s="39">
        <v>1</v>
      </c>
      <c r="Q38" s="39">
        <v>0</v>
      </c>
      <c r="R38" s="39"/>
      <c r="S38" s="39">
        <v>0</v>
      </c>
      <c r="T38" s="40">
        <f t="shared" si="7"/>
        <v>0.5</v>
      </c>
      <c r="U38" s="42">
        <f t="shared" si="6"/>
        <v>8.75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ref="T39" si="8">I39/(H39-K39-L39-M39)</f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7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5" customFormat="1" ht="15.75" customHeight="1" x14ac:dyDescent="0.25">
      <c r="A5" s="4"/>
      <c r="B5" s="5"/>
      <c r="C5" s="85" t="s">
        <v>0</v>
      </c>
      <c r="E5" s="127">
        <v>42613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42613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5" customFormat="1" ht="15.75" customHeight="1" x14ac:dyDescent="0.3">
      <c r="A6" s="4"/>
      <c r="B6" s="5"/>
      <c r="C6" s="85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5" customFormat="1" x14ac:dyDescent="0.3">
      <c r="A7" s="4"/>
      <c r="B7" s="5"/>
      <c r="C7" s="85" t="s">
        <v>4</v>
      </c>
      <c r="E7" s="128" t="s">
        <v>159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5" customFormat="1" x14ac:dyDescent="0.3">
      <c r="A8" s="4"/>
      <c r="B8" s="5"/>
      <c r="C8" s="85" t="s">
        <v>6</v>
      </c>
      <c r="E8" s="128" t="s">
        <v>147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19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5" customFormat="1" x14ac:dyDescent="0.3">
      <c r="A9" s="4"/>
      <c r="B9" s="5"/>
      <c r="C9" s="85" t="s">
        <v>8</v>
      </c>
      <c r="E9" s="129" t="s">
        <v>192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193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[3]Summary!B7</f>
        <v>0</v>
      </c>
      <c r="C13" s="43" t="str">
        <f>[3]Summary!C7</f>
        <v>Daniel Bald</v>
      </c>
      <c r="D13" s="39">
        <v>1</v>
      </c>
      <c r="E13" s="39">
        <v>3</v>
      </c>
      <c r="F13" s="34">
        <f>E13-M13-P13-Q13-R13</f>
        <v>3</v>
      </c>
      <c r="G13" s="39">
        <v>0</v>
      </c>
      <c r="H13" s="45">
        <f t="shared" ref="H13:H32" si="0">SUM(I13:L13)</f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[3]Summary!B8</f>
        <v>0</v>
      </c>
      <c r="C14" s="43" t="str">
        <f>[3]Summary!C8</f>
        <v>Jerett Skinner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v>1</v>
      </c>
      <c r="I14" s="39">
        <v>1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0</v>
      </c>
      <c r="U14" s="39">
        <v>0</v>
      </c>
      <c r="V14" s="34">
        <f>I14+2*J14+3*K14+4*L14</f>
        <v>1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[3]Summary!B9</f>
        <v>0</v>
      </c>
      <c r="C15" s="43" t="str">
        <f>[3]Summary!C9</f>
        <v>Trevor Skinner</v>
      </c>
      <c r="D15" s="39">
        <v>1</v>
      </c>
      <c r="E15" s="39">
        <v>3</v>
      </c>
      <c r="F15" s="34">
        <f t="shared" ref="F15:F32" si="2">E15-M15-P15-Q15-R15</f>
        <v>3</v>
      </c>
      <c r="G15" s="39">
        <v>0</v>
      </c>
      <c r="H15" s="45">
        <v>1</v>
      </c>
      <c r="I15" s="39">
        <v>0</v>
      </c>
      <c r="J15" s="39">
        <v>1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[3]Summary!B10</f>
        <v>0</v>
      </c>
      <c r="C16" s="43" t="str">
        <f>[3]Summary!C10</f>
        <v>Dan Skinner</v>
      </c>
      <c r="D16" s="39">
        <v>1</v>
      </c>
      <c r="E16" s="39">
        <v>2</v>
      </c>
      <c r="F16" s="34">
        <f t="shared" si="2"/>
        <v>2</v>
      </c>
      <c r="G16" s="39">
        <v>0</v>
      </c>
      <c r="H16" s="45">
        <f t="shared" si="0"/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</v>
      </c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[3]Summary!B11</f>
        <v>0</v>
      </c>
      <c r="C17" s="43" t="str">
        <f>[3]Summary!C11</f>
        <v>Derek Elliott</v>
      </c>
      <c r="D17" s="39">
        <v>1</v>
      </c>
      <c r="E17" s="39">
        <v>1</v>
      </c>
      <c r="F17" s="34">
        <f t="shared" si="2"/>
        <v>1</v>
      </c>
      <c r="G17" s="39">
        <v>1</v>
      </c>
      <c r="H17" s="45">
        <v>1</v>
      </c>
      <c r="I17" s="39">
        <v>0</v>
      </c>
      <c r="J17" s="39">
        <v>0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4">
        <f t="shared" ref="V17:V32" si="3">I17+2*J17+3*K17+4*L17</f>
        <v>3</v>
      </c>
      <c r="W17" s="40">
        <f t="shared" ref="W17:W32" si="4">(I17+(2*J17)+(3*K17)+(4*L17))/F17</f>
        <v>3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[3]Summary!B12</f>
        <v>0</v>
      </c>
      <c r="C18" s="43" t="str">
        <f>[3]Summary!C12</f>
        <v>Derek Smitjes</v>
      </c>
      <c r="D18" s="39">
        <v>1</v>
      </c>
      <c r="E18" s="39">
        <v>1</v>
      </c>
      <c r="F18" s="34">
        <f t="shared" si="2"/>
        <v>1</v>
      </c>
      <c r="G18" s="39">
        <v>0</v>
      </c>
      <c r="H18" s="45">
        <f t="shared" si="0"/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[3]Summary!B13</f>
        <v>0</v>
      </c>
      <c r="C19" s="43" t="str">
        <f>[3]Summary!C13</f>
        <v>Andrew Hodgert</v>
      </c>
      <c r="D19" s="39">
        <v>1</v>
      </c>
      <c r="E19" s="39">
        <v>3</v>
      </c>
      <c r="F19" s="34">
        <f t="shared" si="2"/>
        <v>3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1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1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[3]Summary!B14</f>
        <v>0</v>
      </c>
      <c r="C20" s="43" t="str">
        <f>[3]Summary!C14</f>
        <v>Ben Davey</v>
      </c>
      <c r="D20" s="39">
        <v>1</v>
      </c>
      <c r="E20" s="39">
        <v>2</v>
      </c>
      <c r="F20" s="34">
        <f t="shared" si="2"/>
        <v>2</v>
      </c>
      <c r="G20" s="39">
        <v>0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2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[3]Summary!B15</f>
        <v>0</v>
      </c>
      <c r="C21" s="43" t="str">
        <f>[3]Summary!C15</f>
        <v>Dan Bader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[3]Summary!B16</f>
        <v>0</v>
      </c>
      <c r="C22" s="43" t="str">
        <f>[3]Summary!C16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[3]Summary!B17</f>
        <v>0</v>
      </c>
      <c r="C23" s="43" t="str">
        <f>[3]Summary!C17</f>
        <v>Barry Eidt</v>
      </c>
      <c r="D23" s="39">
        <v>1</v>
      </c>
      <c r="E23" s="39">
        <v>1</v>
      </c>
      <c r="F23" s="34">
        <f t="shared" si="2"/>
        <v>1</v>
      </c>
      <c r="G23" s="39">
        <v>0</v>
      </c>
      <c r="H23" s="45">
        <f t="shared" si="0"/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[3]Summary!B18</f>
        <v>0</v>
      </c>
      <c r="C24" s="43" t="str">
        <f>[3]Summary!C18</f>
        <v>Dylan Ward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[3]Summary!B19</f>
        <v>0</v>
      </c>
      <c r="C25" s="43" t="str">
        <f>[3]Summary!C19</f>
        <v>Josh Taylor</v>
      </c>
      <c r="D25" s="39">
        <v>1</v>
      </c>
      <c r="E25" s="39">
        <v>2</v>
      </c>
      <c r="F25" s="34">
        <f t="shared" si="2"/>
        <v>2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2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[3]Summary!B20</f>
        <v>0</v>
      </c>
      <c r="C26" s="43" t="str">
        <f>[3]Summary!C20</f>
        <v>Evan Lindsay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[3]Summary!B21</f>
        <v>0</v>
      </c>
      <c r="C27" s="43" t="str">
        <f>[3]Summary!C21</f>
        <v>MacKinnon Hawkins</v>
      </c>
      <c r="D27" s="39">
        <v>1</v>
      </c>
      <c r="E27" s="39">
        <v>3</v>
      </c>
      <c r="F27" s="34">
        <f t="shared" si="2"/>
        <v>2</v>
      </c>
      <c r="G27" s="39">
        <v>2</v>
      </c>
      <c r="H27" s="45">
        <v>2</v>
      </c>
      <c r="I27" s="39">
        <v>1</v>
      </c>
      <c r="J27" s="39">
        <v>1</v>
      </c>
      <c r="K27" s="39">
        <v>0</v>
      </c>
      <c r="L27" s="39">
        <v>0</v>
      </c>
      <c r="M27" s="39">
        <v>1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4">
        <f t="shared" si="3"/>
        <v>3</v>
      </c>
      <c r="W27" s="40">
        <f t="shared" si="4"/>
        <v>1.5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[3]Summary!B22</f>
        <v>0</v>
      </c>
      <c r="C28" s="43" t="str">
        <f>[3]Summary!C22</f>
        <v>Mike Lamers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[3]Summary!B23</f>
        <v>0</v>
      </c>
      <c r="C29" s="43" t="str">
        <f>[3]Summary!C23</f>
        <v>Matt Lamers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[3]Summary!B24</f>
        <v>0</v>
      </c>
      <c r="C30" s="43" t="str">
        <f>[3]Summary!C24</f>
        <v>Jake Shuker</v>
      </c>
      <c r="D30" s="39">
        <v>1</v>
      </c>
      <c r="E30" s="39">
        <v>1</v>
      </c>
      <c r="F30" s="34">
        <f t="shared" si="2"/>
        <v>1</v>
      </c>
      <c r="G30" s="39">
        <v>0</v>
      </c>
      <c r="H30" s="45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[3]Summary!B25</f>
        <v>0</v>
      </c>
      <c r="C31" s="43">
        <f>[3]Summary!C25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[3]Summary!B26</f>
        <v>0</v>
      </c>
      <c r="C32" s="43">
        <f>[3]Summary!C26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[3]Summary!B31</f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[3]Summary!B32</f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[3]Summary!B33</f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[3]Summary!B34</f>
        <v>0</v>
      </c>
      <c r="C38" s="43" t="str">
        <f>Summary!C34</f>
        <v>MacKinnon Hawkins</v>
      </c>
      <c r="D38" s="39">
        <v>1</v>
      </c>
      <c r="E38" s="41">
        <v>7</v>
      </c>
      <c r="F38" s="39">
        <v>0</v>
      </c>
      <c r="G38" s="39">
        <v>0</v>
      </c>
      <c r="H38" s="39">
        <v>27</v>
      </c>
      <c r="I38" s="39">
        <v>2</v>
      </c>
      <c r="J38" s="39">
        <v>0</v>
      </c>
      <c r="K38" s="39">
        <v>3</v>
      </c>
      <c r="L38" s="39">
        <v>0</v>
      </c>
      <c r="M38" s="39">
        <v>0</v>
      </c>
      <c r="N38" s="39">
        <v>11</v>
      </c>
      <c r="O38" s="39">
        <v>1</v>
      </c>
      <c r="P38" s="39">
        <v>0</v>
      </c>
      <c r="Q38" s="39">
        <v>1</v>
      </c>
      <c r="R38" s="39">
        <v>0</v>
      </c>
      <c r="S38" s="39">
        <v>0</v>
      </c>
      <c r="T38" s="40">
        <f t="shared" si="7"/>
        <v>8.3333333333333329E-2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>
        <f>[3]Summary!B34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[3]Summary!B36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3</v>
      </c>
      <c r="H43" s="46">
        <v>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37" sqref="C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6" customFormat="1" ht="15.75" customHeight="1" x14ac:dyDescent="0.25">
      <c r="A5" s="4"/>
      <c r="B5" s="5"/>
      <c r="C5" s="86" t="s">
        <v>0</v>
      </c>
      <c r="E5" s="127" t="s">
        <v>195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 t="s">
        <v>196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86" customFormat="1" ht="15.75" customHeight="1" x14ac:dyDescent="0.3">
      <c r="A6" s="4"/>
      <c r="B6" s="5"/>
      <c r="C6" s="86" t="s">
        <v>2</v>
      </c>
      <c r="E6" s="128" t="s">
        <v>179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86" customFormat="1" x14ac:dyDescent="0.3">
      <c r="A7" s="4"/>
      <c r="B7" s="5"/>
      <c r="C7" s="86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86" customFormat="1" x14ac:dyDescent="0.3">
      <c r="A8" s="4"/>
      <c r="B8" s="5"/>
      <c r="C8" s="86" t="s">
        <v>6</v>
      </c>
      <c r="E8" s="128" t="s">
        <v>179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20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86" customFormat="1" x14ac:dyDescent="0.3">
      <c r="A9" s="4"/>
      <c r="B9" s="5"/>
      <c r="C9" s="86" t="s">
        <v>8</v>
      </c>
      <c r="E9" s="129" t="s">
        <v>197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198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[4]Summary!B7</f>
        <v>0</v>
      </c>
      <c r="C13" s="43" t="str">
        <f>[4]Summary!C7</f>
        <v>Daniel Bald</v>
      </c>
      <c r="D13" s="39">
        <v>1</v>
      </c>
      <c r="E13" s="39">
        <v>4</v>
      </c>
      <c r="F13" s="34">
        <f>E13-M13-P13-Q13-R13</f>
        <v>4</v>
      </c>
      <c r="G13" s="39">
        <v>0</v>
      </c>
      <c r="H13" s="45">
        <v>1</v>
      </c>
      <c r="I13" s="39">
        <v>1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1</v>
      </c>
      <c r="P13" s="39">
        <v>0</v>
      </c>
      <c r="Q13" s="39">
        <v>0</v>
      </c>
      <c r="R13" s="39">
        <v>0</v>
      </c>
      <c r="S13" s="39">
        <v>1</v>
      </c>
      <c r="T13" s="39">
        <v>0</v>
      </c>
      <c r="U13" s="39">
        <v>1</v>
      </c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[4]Summary!B8</f>
        <v>0</v>
      </c>
      <c r="C14" s="43" t="str">
        <f>[4]Summary!C8</f>
        <v>Jerett Skinner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5">
        <v>2</v>
      </c>
      <c r="I14" s="39">
        <v>2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0</v>
      </c>
      <c r="U14" s="39">
        <v>1</v>
      </c>
      <c r="V14" s="34">
        <f>I14+2*J14+3*K14+4*L14</f>
        <v>2</v>
      </c>
      <c r="W14" s="40">
        <f>(I14+(2*J14)+(3*K14)+(4*L14))/F14</f>
        <v>0.5</v>
      </c>
      <c r="X14" s="40">
        <f t="shared" ref="X14:X32" si="0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[4]Summary!B9</f>
        <v>0</v>
      </c>
      <c r="C15" s="43" t="str">
        <f>[4]Summary!C9</f>
        <v>Trevor Skinner</v>
      </c>
      <c r="D15" s="39">
        <v>1</v>
      </c>
      <c r="E15" s="39">
        <v>4</v>
      </c>
      <c r="F15" s="34">
        <f t="shared" ref="F15:F32" si="1">E15-M15-P15-Q15-R15</f>
        <v>3</v>
      </c>
      <c r="G15" s="39">
        <v>0</v>
      </c>
      <c r="H15" s="45">
        <v>2</v>
      </c>
      <c r="I15" s="39">
        <v>2</v>
      </c>
      <c r="J15" s="39">
        <v>0</v>
      </c>
      <c r="K15" s="39">
        <v>0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2</v>
      </c>
      <c r="W15" s="40">
        <f>(I15+(2*J15)+(3*K15)+(4*L15))/F15</f>
        <v>0.66666666666666663</v>
      </c>
      <c r="X15" s="40">
        <f t="shared" si="0"/>
        <v>0.75</v>
      </c>
      <c r="Y15" s="40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[4]Summary!B10</f>
        <v>0</v>
      </c>
      <c r="C16" s="43" t="str">
        <f>[4]Summary!C10</f>
        <v>Dan Skinner</v>
      </c>
      <c r="D16" s="39">
        <v>1</v>
      </c>
      <c r="E16" s="39">
        <v>4</v>
      </c>
      <c r="F16" s="34">
        <f t="shared" si="1"/>
        <v>4</v>
      </c>
      <c r="G16" s="39">
        <v>1</v>
      </c>
      <c r="H16" s="45">
        <f t="shared" ref="H16:H32" si="2">SUM(I16:L16)</f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1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0</v>
      </c>
      <c r="W16" s="40">
        <f>(I16+(2*J16)+(3*K16)+(4*L16))/F16</f>
        <v>0</v>
      </c>
      <c r="X16" s="40">
        <f t="shared" si="0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[4]Summary!B11</f>
        <v>0</v>
      </c>
      <c r="C17" s="43" t="str">
        <f>[4]Summary!C11</f>
        <v>Derek Elliott</v>
      </c>
      <c r="D17" s="39"/>
      <c r="E17" s="39"/>
      <c r="F17" s="34">
        <f t="shared" si="1"/>
        <v>0</v>
      </c>
      <c r="G17" s="39"/>
      <c r="H17" s="45">
        <f t="shared" si="2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0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[4]Summary!B12</f>
        <v>0</v>
      </c>
      <c r="C18" s="43" t="str">
        <f>[4]Summary!C12</f>
        <v>Derek Smitjes</v>
      </c>
      <c r="D18" s="39"/>
      <c r="E18" s="39"/>
      <c r="F18" s="34">
        <f t="shared" si="1"/>
        <v>0</v>
      </c>
      <c r="G18" s="39"/>
      <c r="H18" s="45">
        <f t="shared" si="2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0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[4]Summary!B13</f>
        <v>0</v>
      </c>
      <c r="C19" s="43" t="str">
        <f>[4]Summary!C13</f>
        <v>Andrew Hodgert</v>
      </c>
      <c r="D19" s="39">
        <v>1</v>
      </c>
      <c r="E19" s="39">
        <v>1</v>
      </c>
      <c r="F19" s="34">
        <f t="shared" si="1"/>
        <v>1</v>
      </c>
      <c r="G19" s="39">
        <v>0</v>
      </c>
      <c r="H19" s="45">
        <v>1</v>
      </c>
      <c r="I19" s="39">
        <v>1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1</v>
      </c>
      <c r="W19" s="40">
        <f t="shared" si="4"/>
        <v>1</v>
      </c>
      <c r="X19" s="40">
        <f t="shared" si="0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[4]Summary!B14</f>
        <v>0</v>
      </c>
      <c r="C20" s="43" t="str">
        <f>[4]Summary!C14</f>
        <v>Ben Davey</v>
      </c>
      <c r="D20" s="39">
        <v>1</v>
      </c>
      <c r="E20" s="39">
        <v>4</v>
      </c>
      <c r="F20" s="34">
        <f t="shared" si="1"/>
        <v>4</v>
      </c>
      <c r="G20" s="39">
        <v>2</v>
      </c>
      <c r="H20" s="45">
        <v>2</v>
      </c>
      <c r="I20" s="39">
        <v>2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2</v>
      </c>
      <c r="V20" s="34">
        <f t="shared" si="3"/>
        <v>2</v>
      </c>
      <c r="W20" s="40">
        <f t="shared" si="4"/>
        <v>0.5</v>
      </c>
      <c r="X20" s="40">
        <f t="shared" si="0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[4]Summary!B15</f>
        <v>0</v>
      </c>
      <c r="C21" s="43" t="str">
        <f>[4]Summary!C15</f>
        <v>Dan Bader</v>
      </c>
      <c r="D21" s="39"/>
      <c r="E21" s="39"/>
      <c r="F21" s="34">
        <f t="shared" si="1"/>
        <v>0</v>
      </c>
      <c r="G21" s="39"/>
      <c r="H21" s="45">
        <f t="shared" si="2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0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[4]Summary!B16</f>
        <v>0</v>
      </c>
      <c r="C22" s="43" t="str">
        <f>[4]Summary!C16</f>
        <v>Tyler Pauli</v>
      </c>
      <c r="D22" s="39"/>
      <c r="E22" s="39"/>
      <c r="F22" s="34">
        <f t="shared" si="1"/>
        <v>0</v>
      </c>
      <c r="G22" s="39"/>
      <c r="H22" s="45">
        <f t="shared" si="2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0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[4]Summary!B17</f>
        <v>0</v>
      </c>
      <c r="C23" s="43" t="str">
        <f>[4]Summary!C17</f>
        <v>Barry Eidt</v>
      </c>
      <c r="D23" s="39">
        <v>1</v>
      </c>
      <c r="E23" s="39">
        <v>4</v>
      </c>
      <c r="F23" s="34">
        <f t="shared" si="1"/>
        <v>4</v>
      </c>
      <c r="G23" s="39">
        <v>1</v>
      </c>
      <c r="H23" s="45">
        <v>1</v>
      </c>
      <c r="I23" s="39">
        <v>1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3</v>
      </c>
      <c r="T23" s="39">
        <v>0</v>
      </c>
      <c r="U23" s="39">
        <v>0</v>
      </c>
      <c r="V23" s="34">
        <f t="shared" si="3"/>
        <v>1</v>
      </c>
      <c r="W23" s="40">
        <f t="shared" si="4"/>
        <v>0.25</v>
      </c>
      <c r="X23" s="40">
        <f t="shared" si="0"/>
        <v>0.25</v>
      </c>
      <c r="Y23" s="40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[4]Summary!B18</f>
        <v>0</v>
      </c>
      <c r="C24" s="43" t="str">
        <f>[4]Summary!C18</f>
        <v>Dylan Ward</v>
      </c>
      <c r="D24" s="39"/>
      <c r="E24" s="39"/>
      <c r="F24" s="34">
        <f t="shared" si="1"/>
        <v>0</v>
      </c>
      <c r="G24" s="39"/>
      <c r="H24" s="45">
        <f t="shared" si="2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0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[4]Summary!B19</f>
        <v>0</v>
      </c>
      <c r="C25" s="43" t="str">
        <f>[4]Summary!C19</f>
        <v>Josh Taylor</v>
      </c>
      <c r="D25" s="39">
        <v>1</v>
      </c>
      <c r="E25" s="39">
        <v>0</v>
      </c>
      <c r="F25" s="34">
        <f t="shared" si="1"/>
        <v>0</v>
      </c>
      <c r="G25" s="39">
        <v>0</v>
      </c>
      <c r="H25" s="45">
        <f t="shared" si="2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 t="e">
        <f t="shared" si="4"/>
        <v>#DIV/0!</v>
      </c>
      <c r="X25" s="40" t="e">
        <f t="shared" si="0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[4]Summary!B20</f>
        <v>0</v>
      </c>
      <c r="C26" s="43" t="str">
        <f>[4]Summary!C20</f>
        <v>Evan Lindsay</v>
      </c>
      <c r="D26" s="39"/>
      <c r="E26" s="39"/>
      <c r="F26" s="34">
        <f t="shared" si="1"/>
        <v>0</v>
      </c>
      <c r="G26" s="39"/>
      <c r="H26" s="45">
        <f t="shared" si="2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0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[4]Summary!B21</f>
        <v>0</v>
      </c>
      <c r="C27" s="43" t="str">
        <f>[4]Summary!C21</f>
        <v>MacKinnon Hawkins</v>
      </c>
      <c r="D27" s="39"/>
      <c r="E27" s="39"/>
      <c r="F27" s="34">
        <f t="shared" si="1"/>
        <v>0</v>
      </c>
      <c r="G27" s="39"/>
      <c r="H27" s="45">
        <f t="shared" si="2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0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[4]Summary!B22</f>
        <v>0</v>
      </c>
      <c r="C28" s="43" t="str">
        <f>[4]Summary!C22</f>
        <v>Mike Lamers</v>
      </c>
      <c r="D28" s="39">
        <v>1</v>
      </c>
      <c r="E28" s="39">
        <v>4</v>
      </c>
      <c r="F28" s="34">
        <f t="shared" si="1"/>
        <v>4</v>
      </c>
      <c r="G28" s="39">
        <v>0</v>
      </c>
      <c r="H28" s="45">
        <f t="shared" si="2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4</v>
      </c>
      <c r="T28" s="39">
        <v>0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0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[4]Summary!B23</f>
        <v>0</v>
      </c>
      <c r="C29" s="43" t="str">
        <f>[4]Summary!C23</f>
        <v>Matt Lamers</v>
      </c>
      <c r="D29" s="39">
        <v>1</v>
      </c>
      <c r="E29" s="39">
        <v>3</v>
      </c>
      <c r="F29" s="34">
        <f t="shared" si="1"/>
        <v>3</v>
      </c>
      <c r="G29" s="39">
        <v>1</v>
      </c>
      <c r="H29" s="45">
        <v>1</v>
      </c>
      <c r="I29" s="39">
        <v>0</v>
      </c>
      <c r="J29" s="39">
        <v>1</v>
      </c>
      <c r="K29" s="39">
        <v>0</v>
      </c>
      <c r="L29" s="39">
        <v>0</v>
      </c>
      <c r="M29" s="39">
        <v>0</v>
      </c>
      <c r="N29" s="39">
        <v>1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2</v>
      </c>
      <c r="V29" s="34">
        <f t="shared" si="3"/>
        <v>2</v>
      </c>
      <c r="W29" s="40">
        <f t="shared" si="4"/>
        <v>0.66666666666666663</v>
      </c>
      <c r="X29" s="40">
        <f t="shared" si="0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[4]Summary!B24</f>
        <v>0</v>
      </c>
      <c r="C30" s="43" t="str">
        <f>[4]Summary!C24</f>
        <v>Jake Shuker</v>
      </c>
      <c r="D30" s="39">
        <v>1</v>
      </c>
      <c r="E30" s="39">
        <v>2</v>
      </c>
      <c r="F30" s="34">
        <f t="shared" si="1"/>
        <v>2</v>
      </c>
      <c r="G30" s="39">
        <v>0</v>
      </c>
      <c r="H30" s="45">
        <f t="shared" si="2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2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0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[4]Summary!B25</f>
        <v>0</v>
      </c>
      <c r="C31" s="43">
        <f>[4]Summary!C25</f>
        <v>0</v>
      </c>
      <c r="D31" s="39"/>
      <c r="E31" s="39"/>
      <c r="F31" s="34">
        <f t="shared" si="1"/>
        <v>0</v>
      </c>
      <c r="G31" s="39"/>
      <c r="H31" s="45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[4]Summary!B26</f>
        <v>0</v>
      </c>
      <c r="C32" s="43">
        <f>[4]Summary!C26</f>
        <v>0</v>
      </c>
      <c r="D32" s="39"/>
      <c r="E32" s="39"/>
      <c r="F32" s="34">
        <f t="shared" si="1"/>
        <v>0</v>
      </c>
      <c r="G32" s="39"/>
      <c r="H32" s="45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[4]Summary!B31</f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[4]Summary!B32</f>
        <v>0</v>
      </c>
      <c r="C36" s="43" t="str">
        <f>Summary!C32</f>
        <v>Josh Taylor</v>
      </c>
      <c r="D36" s="39">
        <v>1</v>
      </c>
      <c r="E36" s="41">
        <v>0.7</v>
      </c>
      <c r="F36" s="39">
        <v>0</v>
      </c>
      <c r="G36" s="39">
        <v>0</v>
      </c>
      <c r="H36" s="39">
        <v>3</v>
      </c>
      <c r="I36" s="39">
        <v>0</v>
      </c>
      <c r="J36" s="39">
        <v>0</v>
      </c>
      <c r="K36" s="39">
        <v>1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/>
      <c r="S36" s="39">
        <v>0</v>
      </c>
      <c r="T36" s="40">
        <f t="shared" ref="T36:T40" si="7">I36/(H36-K36-L36-M36)</f>
        <v>0</v>
      </c>
      <c r="U36" s="42">
        <f t="shared" si="6"/>
        <v>0</v>
      </c>
      <c r="V36" s="29"/>
      <c r="W36" s="25"/>
      <c r="X36" s="25"/>
      <c r="Y36" s="15"/>
    </row>
    <row r="37" spans="1:25" x14ac:dyDescent="0.3">
      <c r="A37" s="12">
        <v>3</v>
      </c>
      <c r="B37" s="43">
        <f>[4]Summary!B33</f>
        <v>0</v>
      </c>
      <c r="C37" s="43" t="str">
        <f>Summary!C33</f>
        <v>Dan Skinner</v>
      </c>
      <c r="D37" s="39">
        <v>1</v>
      </c>
      <c r="E37" s="41">
        <v>5.3</v>
      </c>
      <c r="F37" s="39">
        <v>9</v>
      </c>
      <c r="G37" s="39">
        <v>7</v>
      </c>
      <c r="H37" s="39">
        <v>35</v>
      </c>
      <c r="I37" s="39">
        <v>14</v>
      </c>
      <c r="J37" s="39">
        <v>0</v>
      </c>
      <c r="K37" s="39">
        <v>4</v>
      </c>
      <c r="L37" s="39">
        <v>0</v>
      </c>
      <c r="M37" s="39">
        <v>1</v>
      </c>
      <c r="N37" s="39">
        <v>2</v>
      </c>
      <c r="O37" s="39">
        <v>0</v>
      </c>
      <c r="P37" s="39">
        <v>1</v>
      </c>
      <c r="Q37" s="39">
        <v>0</v>
      </c>
      <c r="R37" s="39"/>
      <c r="S37" s="39">
        <v>0</v>
      </c>
      <c r="T37" s="40">
        <f t="shared" si="7"/>
        <v>0.46666666666666667</v>
      </c>
      <c r="U37" s="42">
        <f t="shared" si="6"/>
        <v>9.2452830188679265</v>
      </c>
      <c r="V37" s="29"/>
      <c r="W37" s="25"/>
      <c r="X37" s="25"/>
      <c r="Y37" s="15"/>
    </row>
    <row r="38" spans="1:25" x14ac:dyDescent="0.3">
      <c r="A38" s="12">
        <v>4</v>
      </c>
      <c r="B38" s="43">
        <f>[4]Summary!B34</f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[4]Summary!B34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[4]Summary!B36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6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27">
        <v>42524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42526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68" customFormat="1" ht="15.75" customHeight="1" x14ac:dyDescent="0.3">
      <c r="A6" s="4"/>
      <c r="B6" s="5"/>
      <c r="C6" s="68" t="s">
        <v>2</v>
      </c>
      <c r="E6" s="128" t="s">
        <v>143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68" customFormat="1" x14ac:dyDescent="0.3">
      <c r="A7" s="4"/>
      <c r="B7" s="5"/>
      <c r="C7" s="68" t="s">
        <v>4</v>
      </c>
      <c r="E7" s="128" t="s">
        <v>119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119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28" t="s">
        <v>143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2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68" customFormat="1" x14ac:dyDescent="0.3">
      <c r="A9" s="4"/>
      <c r="B9" s="5"/>
      <c r="C9" s="68" t="s">
        <v>8</v>
      </c>
      <c r="E9" s="129" t="s">
        <v>144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148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0</v>
      </c>
      <c r="C13" s="43" t="str">
        <f>Summary!C7</f>
        <v>Daniel Bald</v>
      </c>
      <c r="D13" s="39">
        <v>1</v>
      </c>
      <c r="E13" s="39">
        <v>3</v>
      </c>
      <c r="F13" s="34">
        <f>E13-M13-P13-Q13-R13</f>
        <v>3</v>
      </c>
      <c r="G13" s="39">
        <v>2</v>
      </c>
      <c r="H13" s="45">
        <v>3</v>
      </c>
      <c r="I13" s="39">
        <v>1</v>
      </c>
      <c r="J13" s="39">
        <v>0</v>
      </c>
      <c r="K13" s="39">
        <v>0</v>
      </c>
      <c r="L13" s="39">
        <v>2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2</v>
      </c>
      <c r="V13" s="34">
        <f>I13+2*J13+3*K13+4*L13</f>
        <v>9</v>
      </c>
      <c r="W13" s="40">
        <f>(I13+(2*J13)+(3*K13)+(4*L13))/F13</f>
        <v>3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0</v>
      </c>
      <c r="C14" s="43" t="str">
        <f>Summary!C8</f>
        <v>Jerett Skinner</v>
      </c>
      <c r="D14" s="39"/>
      <c r="E14" s="39"/>
      <c r="F14" s="34">
        <f>E14-M14-P14-Q14-R14</f>
        <v>0</v>
      </c>
      <c r="G14" s="39"/>
      <c r="H14" s="45">
        <f t="shared" ref="H14:H32" si="0">SUM(I14:L14)</f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0</v>
      </c>
      <c r="C15" s="43" t="str">
        <f>Summary!C9</f>
        <v>Trevor Skinner</v>
      </c>
      <c r="D15" s="39">
        <v>1</v>
      </c>
      <c r="E15" s="39">
        <v>3</v>
      </c>
      <c r="F15" s="34">
        <f t="shared" ref="F15:F32" si="2">E15-M15-P15-Q15-R15</f>
        <v>3</v>
      </c>
      <c r="G15" s="39">
        <v>0</v>
      </c>
      <c r="H15" s="45">
        <f t="shared" si="0"/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0</v>
      </c>
      <c r="C16" s="43" t="str">
        <f>Summary!C10</f>
        <v>Dan Skinner</v>
      </c>
      <c r="D16" s="39">
        <v>1</v>
      </c>
      <c r="E16" s="39">
        <v>3</v>
      </c>
      <c r="F16" s="34">
        <v>3</v>
      </c>
      <c r="G16" s="39">
        <v>0</v>
      </c>
      <c r="H16" s="45">
        <v>1</v>
      </c>
      <c r="I16" s="39">
        <v>1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1</v>
      </c>
      <c r="W16" s="40">
        <f>(I16+(2*J16)+(3*K16)+(4*L16))/F16</f>
        <v>0.33333333333333331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0</v>
      </c>
      <c r="C17" s="43" t="str">
        <f>Summary!C11</f>
        <v>Derek Elliott</v>
      </c>
      <c r="D17" s="39">
        <v>1</v>
      </c>
      <c r="E17" s="39">
        <v>3</v>
      </c>
      <c r="F17" s="34">
        <f t="shared" si="2"/>
        <v>3</v>
      </c>
      <c r="G17" s="39">
        <v>0</v>
      </c>
      <c r="H17" s="45">
        <v>2</v>
      </c>
      <c r="I17" s="39">
        <v>1</v>
      </c>
      <c r="J17" s="39">
        <v>1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3</v>
      </c>
      <c r="W17" s="40">
        <f t="shared" ref="W17:W32" si="4">(I17+(2*J17)+(3*K17)+(4*L17))/F17</f>
        <v>1</v>
      </c>
      <c r="X17" s="40">
        <f t="shared" si="1"/>
        <v>0.66666666666666663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0</v>
      </c>
      <c r="C18" s="43" t="str">
        <f>Summary!C12</f>
        <v>Derek Smitjes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0</v>
      </c>
      <c r="C19" s="43" t="str">
        <f>Summary!C13</f>
        <v>Andrew Hodgert</v>
      </c>
      <c r="D19" s="39">
        <v>1</v>
      </c>
      <c r="E19" s="39">
        <v>3</v>
      </c>
      <c r="F19" s="34">
        <f t="shared" si="2"/>
        <v>3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0</v>
      </c>
      <c r="C20" s="43" t="str">
        <f>Summary!C14</f>
        <v>Ben Davey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0</v>
      </c>
      <c r="C21" s="43" t="str">
        <f>Summary!C15</f>
        <v>Dan Bader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0</v>
      </c>
      <c r="C22" s="43" t="str">
        <f>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0</v>
      </c>
      <c r="C23" s="43" t="str">
        <f>Summary!C17</f>
        <v>Barry Eidt</v>
      </c>
      <c r="D23" s="39">
        <v>1</v>
      </c>
      <c r="E23" s="39">
        <v>3</v>
      </c>
      <c r="F23" s="34">
        <f t="shared" si="2"/>
        <v>3</v>
      </c>
      <c r="G23" s="39">
        <v>1</v>
      </c>
      <c r="H23" s="45">
        <v>1</v>
      </c>
      <c r="I23" s="39">
        <v>1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2</v>
      </c>
      <c r="T23" s="39">
        <v>0</v>
      </c>
      <c r="U23" s="39">
        <v>0</v>
      </c>
      <c r="V23" s="34">
        <f t="shared" si="3"/>
        <v>1</v>
      </c>
      <c r="W23" s="40">
        <f t="shared" si="4"/>
        <v>0.33333333333333331</v>
      </c>
      <c r="X23" s="40">
        <f t="shared" si="1"/>
        <v>0.33333333333333331</v>
      </c>
      <c r="Y23" s="40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Dylan Ward</v>
      </c>
      <c r="D24" s="39">
        <v>1</v>
      </c>
      <c r="E24" s="39">
        <v>2</v>
      </c>
      <c r="F24" s="34">
        <f t="shared" si="2"/>
        <v>2</v>
      </c>
      <c r="G24" s="39">
        <v>0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2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0</v>
      </c>
      <c r="C25" s="43" t="str">
        <f>Summary!C19</f>
        <v>Josh Taylor</v>
      </c>
      <c r="D25" s="39">
        <v>1</v>
      </c>
      <c r="E25" s="39">
        <v>2</v>
      </c>
      <c r="F25" s="34">
        <f t="shared" si="2"/>
        <v>1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0.5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0</v>
      </c>
      <c r="C26" s="43" t="str">
        <f>Summary!C20</f>
        <v>Evan Lindsay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0</v>
      </c>
      <c r="C27" s="43" t="str">
        <f>Summary!C21</f>
        <v>MacKinnon Hawkins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0</v>
      </c>
      <c r="C28" s="43" t="str">
        <f>Summary!C22</f>
        <v>Mike Lamers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0</v>
      </c>
      <c r="C29" s="43" t="str">
        <f>Summary!C23</f>
        <v>Matt Lamers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2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 t="str">
        <f>Summary!C24</f>
        <v>Jake Shuker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>
        <f>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0</v>
      </c>
      <c r="C36" s="43" t="str">
        <f>Summary!C32</f>
        <v>Josh Taylor</v>
      </c>
      <c r="D36" s="39">
        <v>1</v>
      </c>
      <c r="E36" s="41">
        <v>2</v>
      </c>
      <c r="F36" s="39">
        <v>10</v>
      </c>
      <c r="G36" s="39">
        <v>9</v>
      </c>
      <c r="H36" s="39">
        <v>17</v>
      </c>
      <c r="I36" s="39">
        <v>9</v>
      </c>
      <c r="J36" s="39">
        <v>1</v>
      </c>
      <c r="K36" s="39">
        <v>1</v>
      </c>
      <c r="L36" s="39">
        <v>1</v>
      </c>
      <c r="M36" s="39">
        <v>1</v>
      </c>
      <c r="N36" s="39">
        <v>2</v>
      </c>
      <c r="O36" s="39">
        <v>0</v>
      </c>
      <c r="P36" s="39">
        <v>1</v>
      </c>
      <c r="Q36" s="39">
        <v>0</v>
      </c>
      <c r="R36" s="39"/>
      <c r="S36" s="39">
        <v>0</v>
      </c>
      <c r="T36" s="40">
        <f t="shared" ref="T36:T40" si="7">I36/(H36-K36-L36-M36)</f>
        <v>0.6428571428571429</v>
      </c>
      <c r="U36" s="42">
        <f t="shared" si="6"/>
        <v>31.5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0</v>
      </c>
      <c r="C37" s="43" t="str">
        <f>Summary!C33</f>
        <v>Dan Skinner</v>
      </c>
      <c r="D37" s="39">
        <v>1</v>
      </c>
      <c r="E37" s="41">
        <v>2</v>
      </c>
      <c r="F37" s="39">
        <v>2</v>
      </c>
      <c r="G37" s="39">
        <v>0</v>
      </c>
      <c r="H37" s="39">
        <v>9</v>
      </c>
      <c r="I37" s="39">
        <v>2</v>
      </c>
      <c r="J37" s="39">
        <v>0</v>
      </c>
      <c r="K37" s="39">
        <v>0</v>
      </c>
      <c r="L37" s="39">
        <v>0</v>
      </c>
      <c r="M37" s="39">
        <v>0</v>
      </c>
      <c r="N37" s="39">
        <v>4</v>
      </c>
      <c r="O37" s="39">
        <v>0</v>
      </c>
      <c r="P37" s="39">
        <v>0</v>
      </c>
      <c r="Q37" s="39">
        <v>0</v>
      </c>
      <c r="R37" s="39"/>
      <c r="S37" s="39">
        <v>0</v>
      </c>
      <c r="T37" s="40">
        <f t="shared" si="7"/>
        <v>0.22222222222222221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12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27">
        <v>42527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42527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68" customFormat="1" ht="15.75" customHeight="1" x14ac:dyDescent="0.3">
      <c r="A6" s="4"/>
      <c r="B6" s="5"/>
      <c r="C6" s="68" t="s">
        <v>2</v>
      </c>
      <c r="E6" s="128" t="s">
        <v>119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68" customFormat="1" x14ac:dyDescent="0.3">
      <c r="A7" s="4"/>
      <c r="B7" s="5"/>
      <c r="C7" s="68" t="s">
        <v>4</v>
      </c>
      <c r="E7" s="128" t="s">
        <v>145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28" t="s">
        <v>119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3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68" customFormat="1" x14ac:dyDescent="0.3">
      <c r="A9" s="4"/>
      <c r="B9" s="5"/>
      <c r="C9" s="68" t="s">
        <v>8</v>
      </c>
      <c r="E9" s="129" t="s">
        <v>146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149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0</v>
      </c>
      <c r="C13" s="43" t="str">
        <f>Summary!C7</f>
        <v>Daniel Bald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0</v>
      </c>
      <c r="C14" s="43" t="str">
        <f>Summary!C8</f>
        <v>Jerett Skinner</v>
      </c>
      <c r="D14" s="39">
        <v>1</v>
      </c>
      <c r="E14" s="39">
        <v>2</v>
      </c>
      <c r="F14" s="34">
        <f>E14-M14-P14-Q14-R14</f>
        <v>2</v>
      </c>
      <c r="G14" s="39">
        <v>1</v>
      </c>
      <c r="H14" s="45">
        <v>1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2</v>
      </c>
      <c r="W14" s="40">
        <f>(I14+(2*J14)+(3*K14)+(4*L14))/F14</f>
        <v>1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0</v>
      </c>
      <c r="C15" s="43" t="str">
        <f>Summary!C9</f>
        <v>Trevor Skinner</v>
      </c>
      <c r="D15" s="39">
        <v>1</v>
      </c>
      <c r="E15" s="39">
        <v>3</v>
      </c>
      <c r="F15" s="34">
        <f t="shared" ref="F15:F32" si="2">E15-M15-P15-Q15-R15</f>
        <v>2</v>
      </c>
      <c r="G15" s="39">
        <v>2</v>
      </c>
      <c r="H15" s="45">
        <v>2</v>
      </c>
      <c r="I15" s="39">
        <v>0</v>
      </c>
      <c r="J15" s="39">
        <v>0</v>
      </c>
      <c r="K15" s="39">
        <v>2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2</v>
      </c>
      <c r="V15" s="34">
        <f>I15+2*J15+3*K15+4*L15</f>
        <v>6</v>
      </c>
      <c r="W15" s="40">
        <f>(I15+(2*J15)+(3*K15)+(4*L15))/F15</f>
        <v>3</v>
      </c>
      <c r="X15" s="40">
        <f t="shared" si="1"/>
        <v>1</v>
      </c>
      <c r="Y15" s="40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0</v>
      </c>
      <c r="C16" s="43" t="str">
        <f>Summary!C10</f>
        <v>Dan Skinner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0</v>
      </c>
      <c r="C17" s="43" t="str">
        <f>Summary!C11</f>
        <v>Derek Elliott</v>
      </c>
      <c r="D17" s="39">
        <v>1</v>
      </c>
      <c r="E17" s="39">
        <v>3</v>
      </c>
      <c r="F17" s="34">
        <f t="shared" si="2"/>
        <v>3</v>
      </c>
      <c r="G17" s="39">
        <v>2</v>
      </c>
      <c r="H17" s="45">
        <v>3</v>
      </c>
      <c r="I17" s="39">
        <v>2</v>
      </c>
      <c r="J17" s="39">
        <v>1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3</v>
      </c>
      <c r="V17" s="34">
        <f t="shared" ref="V17:V32" si="3">I17+2*J17+3*K17+4*L17</f>
        <v>4</v>
      </c>
      <c r="W17" s="40">
        <f t="shared" ref="W17:W32" si="4">(I17+(2*J17)+(3*K17)+(4*L17))/F17</f>
        <v>1.3333333333333333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0</v>
      </c>
      <c r="C18" s="43" t="str">
        <f>Summary!C12</f>
        <v>Derek Smitjes</v>
      </c>
      <c r="D18" s="39">
        <v>1</v>
      </c>
      <c r="E18" s="39">
        <v>2</v>
      </c>
      <c r="F18" s="34">
        <f t="shared" si="2"/>
        <v>2</v>
      </c>
      <c r="G18" s="39">
        <v>0</v>
      </c>
      <c r="H18" s="45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1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0</v>
      </c>
      <c r="C19" s="43" t="str">
        <f>Summary!C13</f>
        <v>Andrew Hodgert</v>
      </c>
      <c r="D19" s="39">
        <v>1</v>
      </c>
      <c r="E19" s="39">
        <v>2</v>
      </c>
      <c r="F19" s="34">
        <f t="shared" si="2"/>
        <v>2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0</v>
      </c>
      <c r="C20" s="43" t="str">
        <f>Summary!C14</f>
        <v>Ben Davey</v>
      </c>
      <c r="D20" s="39">
        <v>1</v>
      </c>
      <c r="E20" s="39">
        <v>1</v>
      </c>
      <c r="F20" s="34">
        <f t="shared" si="2"/>
        <v>1</v>
      </c>
      <c r="G20" s="39">
        <v>0</v>
      </c>
      <c r="H20" s="45">
        <f t="shared" si="0"/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0</v>
      </c>
      <c r="C21" s="43" t="str">
        <f>Summary!C15</f>
        <v>Dan Bader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0</v>
      </c>
      <c r="C22" s="43" t="str">
        <f>Summary!C16</f>
        <v>Tyler Pauli</v>
      </c>
      <c r="D22" s="39">
        <v>3</v>
      </c>
      <c r="E22" s="39">
        <v>3</v>
      </c>
      <c r="F22" s="34">
        <f t="shared" si="2"/>
        <v>3</v>
      </c>
      <c r="G22" s="39">
        <v>2</v>
      </c>
      <c r="H22" s="45">
        <v>2</v>
      </c>
      <c r="I22" s="39">
        <v>2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1</v>
      </c>
      <c r="V22" s="34">
        <f t="shared" si="3"/>
        <v>2</v>
      </c>
      <c r="W22" s="40">
        <f t="shared" si="4"/>
        <v>0.66666666666666663</v>
      </c>
      <c r="X22" s="40">
        <f t="shared" si="1"/>
        <v>0.66666666666666663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0</v>
      </c>
      <c r="C23" s="43" t="str">
        <f>Summary!C17</f>
        <v>Barry Eidt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Dylan Ward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0</v>
      </c>
      <c r="C25" s="43" t="str">
        <f>Summary!C19</f>
        <v>Josh Taylor</v>
      </c>
      <c r="D25" s="39">
        <v>1</v>
      </c>
      <c r="E25" s="39">
        <v>1</v>
      </c>
      <c r="F25" s="34">
        <f t="shared" si="2"/>
        <v>1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0</v>
      </c>
      <c r="C26" s="43" t="str">
        <f>Summary!C20</f>
        <v>Evan Lindsay</v>
      </c>
      <c r="D26" s="39">
        <v>1</v>
      </c>
      <c r="E26" s="39">
        <v>3</v>
      </c>
      <c r="F26" s="34">
        <f t="shared" si="2"/>
        <v>2</v>
      </c>
      <c r="G26" s="39">
        <v>2</v>
      </c>
      <c r="H26" s="45">
        <v>0</v>
      </c>
      <c r="I26" s="39">
        <v>0</v>
      </c>
      <c r="J26" s="39">
        <v>0</v>
      </c>
      <c r="K26" s="39">
        <v>0</v>
      </c>
      <c r="L26" s="39">
        <v>0</v>
      </c>
      <c r="M26" s="39">
        <v>1</v>
      </c>
      <c r="N26" s="39">
        <v>1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4">
        <f t="shared" si="3"/>
        <v>0</v>
      </c>
      <c r="W26" s="40">
        <f t="shared" si="4"/>
        <v>0</v>
      </c>
      <c r="X26" s="40">
        <f t="shared" si="1"/>
        <v>0.33333333333333331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0</v>
      </c>
      <c r="C27" s="43" t="str">
        <f>Summary!C21</f>
        <v>MacKinnon Hawkins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0</v>
      </c>
      <c r="C28" s="43" t="str">
        <f>Summary!C22</f>
        <v>Mike Lamers</v>
      </c>
      <c r="D28" s="39">
        <v>1</v>
      </c>
      <c r="E28" s="39">
        <v>3</v>
      </c>
      <c r="F28" s="34">
        <f t="shared" si="2"/>
        <v>3</v>
      </c>
      <c r="G28" s="39">
        <v>0</v>
      </c>
      <c r="H28" s="45">
        <v>2</v>
      </c>
      <c r="I28" s="39">
        <v>2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1</v>
      </c>
      <c r="T28" s="39">
        <v>0</v>
      </c>
      <c r="U28" s="39">
        <v>1</v>
      </c>
      <c r="V28" s="34">
        <f t="shared" si="3"/>
        <v>2</v>
      </c>
      <c r="W28" s="40">
        <f t="shared" si="4"/>
        <v>0.66666666666666663</v>
      </c>
      <c r="X28" s="40">
        <f t="shared" si="1"/>
        <v>0.66666666666666663</v>
      </c>
      <c r="Y28" s="40">
        <f t="shared" si="5"/>
        <v>0.66666666666666663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0</v>
      </c>
      <c r="C29" s="43" t="str">
        <f>Summary!C23</f>
        <v>Matt Lamers</v>
      </c>
      <c r="D29" s="39">
        <v>1</v>
      </c>
      <c r="E29" s="39">
        <v>2</v>
      </c>
      <c r="F29" s="34">
        <f t="shared" si="2"/>
        <v>1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0.5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 t="str">
        <f>Summary!C24</f>
        <v>Jake Shuker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>
        <f>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0</v>
      </c>
      <c r="C35" s="43" t="str">
        <f>Summary!C31</f>
        <v>Evan Lindsay</v>
      </c>
      <c r="D35" s="39">
        <v>1</v>
      </c>
      <c r="E35" s="41">
        <v>5</v>
      </c>
      <c r="F35" s="39">
        <v>1</v>
      </c>
      <c r="G35" s="39">
        <v>1</v>
      </c>
      <c r="H35" s="39">
        <v>21</v>
      </c>
      <c r="I35" s="39">
        <v>3</v>
      </c>
      <c r="J35" s="39">
        <v>0</v>
      </c>
      <c r="K35" s="39">
        <v>2</v>
      </c>
      <c r="L35" s="39">
        <v>1</v>
      </c>
      <c r="M35" s="39">
        <v>0</v>
      </c>
      <c r="N35" s="39">
        <v>3</v>
      </c>
      <c r="O35" s="39">
        <v>1</v>
      </c>
      <c r="P35" s="39">
        <v>0</v>
      </c>
      <c r="Q35" s="39">
        <v>1</v>
      </c>
      <c r="R35" s="39">
        <v>0</v>
      </c>
      <c r="S35" s="39">
        <v>0</v>
      </c>
      <c r="T35" s="40">
        <f>I35/(H35-K35-L35-M35)</f>
        <v>0.16666666666666666</v>
      </c>
      <c r="U35" s="42">
        <f t="shared" ref="U35:U40" si="6">G35/E35*7</f>
        <v>1.4000000000000001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9</v>
      </c>
      <c r="H43" s="46">
        <v>1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1" customFormat="1" ht="15.75" customHeight="1" x14ac:dyDescent="0.25">
      <c r="A5" s="4"/>
      <c r="B5" s="5"/>
      <c r="C5" s="71" t="s">
        <v>0</v>
      </c>
      <c r="E5" s="127">
        <v>42540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42546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1" customFormat="1" ht="15.75" customHeight="1" x14ac:dyDescent="0.3">
      <c r="A6" s="4"/>
      <c r="B6" s="5"/>
      <c r="C6" s="71" t="s">
        <v>2</v>
      </c>
      <c r="E6" s="128" t="s">
        <v>119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1" customFormat="1" x14ac:dyDescent="0.3">
      <c r="A7" s="4"/>
      <c r="B7" s="5"/>
      <c r="C7" s="71" t="s">
        <v>4</v>
      </c>
      <c r="E7" s="128" t="s">
        <v>151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1" customFormat="1" x14ac:dyDescent="0.3">
      <c r="A8" s="4"/>
      <c r="B8" s="5"/>
      <c r="C8" s="71" t="s">
        <v>6</v>
      </c>
      <c r="E8" s="128" t="s">
        <v>151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4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1" customFormat="1" x14ac:dyDescent="0.3">
      <c r="A9" s="4"/>
      <c r="B9" s="5"/>
      <c r="C9" s="71" t="s">
        <v>8</v>
      </c>
      <c r="E9" s="129" t="s">
        <v>152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163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0</v>
      </c>
      <c r="C13" s="43" t="str">
        <f>Summary!C7</f>
        <v>Daniel Bald</v>
      </c>
      <c r="D13" s="39">
        <v>1</v>
      </c>
      <c r="E13" s="39">
        <v>4</v>
      </c>
      <c r="F13" s="34">
        <f>E13-M13-P13-Q13-R13</f>
        <v>4</v>
      </c>
      <c r="G13" s="39">
        <v>0</v>
      </c>
      <c r="H13" s="45">
        <v>1</v>
      </c>
      <c r="I13" s="39">
        <v>1</v>
      </c>
      <c r="J13" s="39">
        <v>0</v>
      </c>
      <c r="K13" s="39">
        <v>0</v>
      </c>
      <c r="L13" s="39">
        <v>0</v>
      </c>
      <c r="M13" s="39">
        <v>0</v>
      </c>
      <c r="N13" s="39">
        <v>2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0</v>
      </c>
      <c r="C14" s="43" t="str">
        <f>Summary!C8</f>
        <v>Jerett Skinner</v>
      </c>
      <c r="D14" s="39">
        <v>1</v>
      </c>
      <c r="E14" s="39">
        <v>3</v>
      </c>
      <c r="F14" s="34">
        <f>E14-M14-P14-Q14-R14</f>
        <v>2</v>
      </c>
      <c r="G14" s="39">
        <v>1</v>
      </c>
      <c r="H14" s="45">
        <f t="shared" ref="H14:H32" si="0">SUM(I14:L14)</f>
        <v>0</v>
      </c>
      <c r="I14" s="39">
        <v>0</v>
      </c>
      <c r="J14" s="39">
        <v>0</v>
      </c>
      <c r="K14" s="39">
        <v>0</v>
      </c>
      <c r="L14" s="39">
        <v>0</v>
      </c>
      <c r="M14" s="39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0.33333333333333331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0</v>
      </c>
      <c r="C15" s="43" t="str">
        <f>Summary!C9</f>
        <v>Trevor Skinner</v>
      </c>
      <c r="D15" s="39">
        <v>1</v>
      </c>
      <c r="E15" s="39">
        <v>4</v>
      </c>
      <c r="F15" s="34">
        <f t="shared" ref="F15:F32" si="2">E15-M15-P15-Q15-R15</f>
        <v>4</v>
      </c>
      <c r="G15" s="39">
        <v>0</v>
      </c>
      <c r="H15" s="45">
        <v>2</v>
      </c>
      <c r="I15" s="39">
        <v>2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0</v>
      </c>
      <c r="V15" s="34">
        <f>I15+2*J15+3*K15+4*L15</f>
        <v>2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0</v>
      </c>
      <c r="C16" s="43" t="str">
        <f>Summary!C10</f>
        <v>Dan Skinner</v>
      </c>
      <c r="D16" s="39">
        <v>1</v>
      </c>
      <c r="E16" s="39">
        <v>2</v>
      </c>
      <c r="F16" s="34">
        <f t="shared" si="2"/>
        <v>2</v>
      </c>
      <c r="G16" s="39">
        <v>0</v>
      </c>
      <c r="H16" s="45">
        <f t="shared" si="0"/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0</v>
      </c>
      <c r="C17" s="43" t="str">
        <f>Summary!C11</f>
        <v>Derek Elliott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0</v>
      </c>
      <c r="C18" s="43" t="str">
        <f>Summary!C12</f>
        <v>Derek Smitjes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0</v>
      </c>
      <c r="C19" s="43" t="str">
        <f>Summary!C13</f>
        <v>Andrew Hodgert</v>
      </c>
      <c r="D19" s="39">
        <v>1</v>
      </c>
      <c r="E19" s="39">
        <v>3</v>
      </c>
      <c r="F19" s="34">
        <f t="shared" si="2"/>
        <v>3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0</v>
      </c>
      <c r="C20" s="43" t="str">
        <f>Summary!C14</f>
        <v>Ben Davey</v>
      </c>
      <c r="D20" s="39">
        <v>1</v>
      </c>
      <c r="E20" s="39">
        <v>3</v>
      </c>
      <c r="F20" s="34">
        <f t="shared" si="2"/>
        <v>3</v>
      </c>
      <c r="G20" s="39">
        <v>0</v>
      </c>
      <c r="H20" s="45">
        <v>1</v>
      </c>
      <c r="I20" s="39">
        <v>1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4">
        <f t="shared" si="3"/>
        <v>1</v>
      </c>
      <c r="W20" s="40">
        <f t="shared" si="4"/>
        <v>0.33333333333333331</v>
      </c>
      <c r="X20" s="40">
        <f t="shared" si="1"/>
        <v>0.33333333333333331</v>
      </c>
      <c r="Y20" s="40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0</v>
      </c>
      <c r="C21" s="43" t="str">
        <f>Summary!C15</f>
        <v>Dan Bader</v>
      </c>
      <c r="D21" s="39">
        <v>2</v>
      </c>
      <c r="E21" s="39">
        <v>2</v>
      </c>
      <c r="F21" s="34">
        <f t="shared" si="2"/>
        <v>2</v>
      </c>
      <c r="G21" s="39">
        <v>1</v>
      </c>
      <c r="H21" s="45">
        <v>1</v>
      </c>
      <c r="I21" s="39">
        <v>1</v>
      </c>
      <c r="J21" s="39">
        <v>0</v>
      </c>
      <c r="K21" s="39">
        <v>0</v>
      </c>
      <c r="L21" s="39">
        <v>0</v>
      </c>
      <c r="M21" s="39">
        <v>0</v>
      </c>
      <c r="N21" s="39">
        <v>1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4">
        <f t="shared" si="3"/>
        <v>1</v>
      </c>
      <c r="W21" s="40">
        <f t="shared" si="4"/>
        <v>0.5</v>
      </c>
      <c r="X21" s="40">
        <f t="shared" si="1"/>
        <v>0.5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0</v>
      </c>
      <c r="C22" s="43" t="str">
        <f>Summary!C16</f>
        <v>Tyler Pauli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0</v>
      </c>
      <c r="C23" s="43" t="str">
        <f>Summary!C17</f>
        <v>Barry Eidt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0</v>
      </c>
      <c r="C24" s="43" t="str">
        <f>Summary!C18</f>
        <v>Dylan Ward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0</v>
      </c>
      <c r="C25" s="43" t="str">
        <f>Summary!C19</f>
        <v>Josh Taylor</v>
      </c>
      <c r="D25" s="39">
        <v>1</v>
      </c>
      <c r="E25" s="39">
        <v>0</v>
      </c>
      <c r="F25" s="34">
        <f t="shared" si="2"/>
        <v>0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0</v>
      </c>
      <c r="C26" s="43" t="str">
        <f>Summary!C20</f>
        <v>Evan Lindsay</v>
      </c>
      <c r="D26" s="39">
        <v>1</v>
      </c>
      <c r="E26" s="39">
        <v>4</v>
      </c>
      <c r="F26" s="34">
        <f t="shared" si="2"/>
        <v>3</v>
      </c>
      <c r="G26" s="39">
        <v>0</v>
      </c>
      <c r="H26" s="45">
        <v>2</v>
      </c>
      <c r="I26" s="39">
        <v>2</v>
      </c>
      <c r="J26" s="39">
        <v>0</v>
      </c>
      <c r="K26" s="39">
        <v>0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3</v>
      </c>
      <c r="V26" s="34">
        <f t="shared" si="3"/>
        <v>2</v>
      </c>
      <c r="W26" s="40">
        <f t="shared" si="4"/>
        <v>0.66666666666666663</v>
      </c>
      <c r="X26" s="40">
        <f t="shared" si="1"/>
        <v>0.75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0</v>
      </c>
      <c r="C27" s="43" t="str">
        <f>Summary!C21</f>
        <v>MacKinnon Hawkins</v>
      </c>
      <c r="D27" s="39">
        <v>1</v>
      </c>
      <c r="E27" s="39">
        <v>3</v>
      </c>
      <c r="F27" s="34">
        <f t="shared" si="2"/>
        <v>3</v>
      </c>
      <c r="G27" s="39">
        <v>2</v>
      </c>
      <c r="H27" s="45">
        <v>1</v>
      </c>
      <c r="I27" s="39">
        <v>1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0</v>
      </c>
      <c r="C28" s="43" t="str">
        <f>Summary!C22</f>
        <v>Mike Lamers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0</v>
      </c>
      <c r="C29" s="43" t="str">
        <f>Summary!C23</f>
        <v>Matt Lamers</v>
      </c>
      <c r="D29" s="39">
        <v>1</v>
      </c>
      <c r="E29" s="39">
        <v>1</v>
      </c>
      <c r="F29" s="34">
        <f t="shared" si="2"/>
        <v>1</v>
      </c>
      <c r="G29" s="39">
        <v>1</v>
      </c>
      <c r="H29" s="45">
        <v>1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4">
        <f t="shared" si="3"/>
        <v>1</v>
      </c>
      <c r="W29" s="40">
        <f t="shared" si="4"/>
        <v>1</v>
      </c>
      <c r="X29" s="40">
        <f t="shared" si="1"/>
        <v>1</v>
      </c>
      <c r="Y29" s="40">
        <f t="shared" si="5"/>
        <v>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 t="str">
        <f>Summary!C24</f>
        <v>Jake Shuker</v>
      </c>
      <c r="D30" s="39">
        <v>1</v>
      </c>
      <c r="E30" s="39">
        <v>2</v>
      </c>
      <c r="F30" s="34">
        <f t="shared" si="2"/>
        <v>2</v>
      </c>
      <c r="G30" s="39">
        <v>0</v>
      </c>
      <c r="H30" s="45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2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0</v>
      </c>
      <c r="C31" s="43">
        <f>Summary!C25</f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>
        <f>Summary!C26</f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0</v>
      </c>
      <c r="C35" s="43" t="str">
        <f>Summary!C31</f>
        <v>Evan Lindsay</v>
      </c>
      <c r="D35" s="39">
        <v>1</v>
      </c>
      <c r="E35" s="41">
        <v>2.2999999999999998</v>
      </c>
      <c r="F35" s="39">
        <v>10</v>
      </c>
      <c r="G35" s="39">
        <v>7</v>
      </c>
      <c r="H35" s="39">
        <v>22</v>
      </c>
      <c r="I35" s="39">
        <v>10</v>
      </c>
      <c r="J35" s="39">
        <v>0</v>
      </c>
      <c r="K35" s="39">
        <v>3</v>
      </c>
      <c r="L35" s="39">
        <v>0</v>
      </c>
      <c r="M35" s="39">
        <v>0</v>
      </c>
      <c r="N35" s="39">
        <v>3</v>
      </c>
      <c r="O35" s="39">
        <v>0</v>
      </c>
      <c r="P35" s="39">
        <v>0</v>
      </c>
      <c r="Q35" s="39">
        <v>0</v>
      </c>
      <c r="R35" s="39"/>
      <c r="S35" s="39">
        <v>0</v>
      </c>
      <c r="T35" s="40">
        <f>I35/(H35-K35-L35-M35)</f>
        <v>0.52631578947368418</v>
      </c>
      <c r="U35" s="42">
        <f t="shared" ref="U35:U40" si="6">G35/E35*7</f>
        <v>21.304347826086957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0</v>
      </c>
      <c r="C36" s="43" t="str">
        <f>Summary!C32</f>
        <v>Josh Taylor</v>
      </c>
      <c r="D36" s="39">
        <v>1</v>
      </c>
      <c r="E36" s="41">
        <v>0.7</v>
      </c>
      <c r="F36" s="39">
        <v>7</v>
      </c>
      <c r="G36" s="39">
        <v>7</v>
      </c>
      <c r="H36" s="39">
        <v>10</v>
      </c>
      <c r="I36" s="39">
        <v>5</v>
      </c>
      <c r="J36" s="39">
        <v>0</v>
      </c>
      <c r="K36" s="39">
        <v>2</v>
      </c>
      <c r="L36" s="39">
        <v>1</v>
      </c>
      <c r="M36" s="39">
        <v>0</v>
      </c>
      <c r="N36" s="39">
        <v>0</v>
      </c>
      <c r="O36" s="39">
        <v>0</v>
      </c>
      <c r="P36" s="39">
        <v>1</v>
      </c>
      <c r="Q36" s="39">
        <v>0</v>
      </c>
      <c r="R36" s="39"/>
      <c r="S36" s="39">
        <v>0</v>
      </c>
      <c r="T36" s="40">
        <f t="shared" ref="T36:T40" si="7">I36/(H36-K36-L36-M36)</f>
        <v>0.7142857142857143</v>
      </c>
      <c r="U36" s="42">
        <f t="shared" si="6"/>
        <v>70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 t="str">
        <f>Summary!C34</f>
        <v>MacKinnon Hawkins</v>
      </c>
      <c r="D38" s="39">
        <v>1</v>
      </c>
      <c r="E38" s="41">
        <v>2</v>
      </c>
      <c r="F38" s="39">
        <v>7</v>
      </c>
      <c r="G38" s="39">
        <v>6</v>
      </c>
      <c r="H38" s="39">
        <v>17</v>
      </c>
      <c r="I38" s="39">
        <v>9</v>
      </c>
      <c r="J38" s="39">
        <v>1</v>
      </c>
      <c r="K38" s="39">
        <v>1</v>
      </c>
      <c r="L38" s="39">
        <v>0</v>
      </c>
      <c r="M38" s="39">
        <v>0</v>
      </c>
      <c r="N38" s="39">
        <v>2</v>
      </c>
      <c r="O38" s="39">
        <v>0</v>
      </c>
      <c r="P38" s="39">
        <v>0</v>
      </c>
      <c r="Q38" s="39">
        <v>0</v>
      </c>
      <c r="R38" s="39"/>
      <c r="S38" s="39">
        <v>0</v>
      </c>
      <c r="T38" s="40">
        <f t="shared" si="7"/>
        <v>0.5625</v>
      </c>
      <c r="U38" s="42">
        <f t="shared" si="6"/>
        <v>21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24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3" customFormat="1" ht="15.75" customHeight="1" x14ac:dyDescent="0.25">
      <c r="A5" s="4"/>
      <c r="B5" s="5"/>
      <c r="C5" s="73" t="s">
        <v>0</v>
      </c>
      <c r="E5" s="127">
        <v>42548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42554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3" customFormat="1" ht="15.75" customHeight="1" x14ac:dyDescent="0.3">
      <c r="A6" s="4"/>
      <c r="B6" s="5"/>
      <c r="C6" s="73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3" customFormat="1" x14ac:dyDescent="0.3">
      <c r="A7" s="4"/>
      <c r="B7" s="5"/>
      <c r="C7" s="73" t="s">
        <v>4</v>
      </c>
      <c r="E7" s="128" t="s">
        <v>155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3" customFormat="1" x14ac:dyDescent="0.3">
      <c r="A8" s="4"/>
      <c r="B8" s="5"/>
      <c r="C8" s="73" t="s">
        <v>6</v>
      </c>
      <c r="E8" s="128" t="s">
        <v>155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5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3" customFormat="1" x14ac:dyDescent="0.3">
      <c r="A9" s="4"/>
      <c r="B9" s="5"/>
      <c r="C9" s="73" t="s">
        <v>8</v>
      </c>
      <c r="E9" s="129" t="s">
        <v>156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164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v>3</v>
      </c>
      <c r="I13" s="39">
        <v>1</v>
      </c>
      <c r="J13" s="39">
        <v>2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2</v>
      </c>
      <c r="V13" s="34">
        <f>I13+2*J13+3*K13+4*L13</f>
        <v>5</v>
      </c>
      <c r="W13" s="40">
        <f>(I13+(2*J13)+(3*K13)+(4*L13))/F13</f>
        <v>1.25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f t="shared" ref="H14:H32" si="0">SUM(I14:L14)</f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4</v>
      </c>
      <c r="F16" s="34">
        <f t="shared" si="2"/>
        <v>4</v>
      </c>
      <c r="G16" s="39">
        <v>0</v>
      </c>
      <c r="H16" s="45">
        <f t="shared" si="0"/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v>2</v>
      </c>
      <c r="I17" s="39">
        <v>2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1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0.5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2</v>
      </c>
      <c r="F18" s="34">
        <f t="shared" si="2"/>
        <v>2</v>
      </c>
      <c r="G18" s="39">
        <v>0</v>
      </c>
      <c r="H18" s="45">
        <f t="shared" si="0"/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2"/>
        <v>0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0</v>
      </c>
      <c r="W19" s="40" t="e">
        <f t="shared" si="4"/>
        <v>#DIV/0!</v>
      </c>
      <c r="X19" s="40">
        <f t="shared" si="1"/>
        <v>1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4</v>
      </c>
      <c r="F20" s="34">
        <f t="shared" si="2"/>
        <v>4</v>
      </c>
      <c r="G20" s="39">
        <v>2</v>
      </c>
      <c r="H20" s="45">
        <v>2</v>
      </c>
      <c r="I20" s="39">
        <v>1</v>
      </c>
      <c r="J20" s="39">
        <v>0</v>
      </c>
      <c r="K20" s="39">
        <v>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1</v>
      </c>
      <c r="V20" s="34">
        <f t="shared" si="3"/>
        <v>4</v>
      </c>
      <c r="W20" s="40">
        <f t="shared" si="4"/>
        <v>1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1</v>
      </c>
      <c r="G21" s="39">
        <v>1</v>
      </c>
      <c r="H21" s="45">
        <v>1</v>
      </c>
      <c r="I21" s="39">
        <v>1</v>
      </c>
      <c r="J21" s="39">
        <v>0</v>
      </c>
      <c r="K21" s="39">
        <v>0</v>
      </c>
      <c r="L21" s="39">
        <v>0</v>
      </c>
      <c r="M21" s="39">
        <v>1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1</v>
      </c>
      <c r="V21" s="34">
        <f t="shared" si="3"/>
        <v>1</v>
      </c>
      <c r="W21" s="40">
        <f t="shared" si="4"/>
        <v>1</v>
      </c>
      <c r="X21" s="40">
        <f t="shared" si="1"/>
        <v>1</v>
      </c>
      <c r="Y21" s="40">
        <f t="shared" si="5"/>
        <v>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2</v>
      </c>
      <c r="F24" s="34">
        <f t="shared" si="2"/>
        <v>2</v>
      </c>
      <c r="G24" s="39">
        <v>0</v>
      </c>
      <c r="H24" s="45">
        <v>1</v>
      </c>
      <c r="I24" s="39">
        <v>1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4">
        <f t="shared" si="3"/>
        <v>1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2</v>
      </c>
      <c r="F25" s="34">
        <f t="shared" si="2"/>
        <v>1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0.5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2</v>
      </c>
      <c r="F28" s="34">
        <f t="shared" si="2"/>
        <v>2</v>
      </c>
      <c r="G28" s="39">
        <v>0</v>
      </c>
      <c r="H28" s="45">
        <v>1</v>
      </c>
      <c r="I28" s="39">
        <v>1</v>
      </c>
      <c r="J28" s="39">
        <v>0</v>
      </c>
      <c r="K28" s="39">
        <v>0</v>
      </c>
      <c r="L28" s="39">
        <v>0</v>
      </c>
      <c r="M28" s="39">
        <v>0</v>
      </c>
      <c r="N28" s="39">
        <v>1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1</v>
      </c>
      <c r="W28" s="40">
        <f t="shared" si="4"/>
        <v>0.5</v>
      </c>
      <c r="X28" s="40">
        <f t="shared" si="1"/>
        <v>0.5</v>
      </c>
      <c r="Y28" s="40">
        <f t="shared" si="5"/>
        <v>0.5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3</v>
      </c>
      <c r="F30" s="34">
        <f t="shared" si="2"/>
        <v>2</v>
      </c>
      <c r="G30" s="39">
        <v>1</v>
      </c>
      <c r="H30" s="45">
        <v>1</v>
      </c>
      <c r="I30" s="39">
        <v>1</v>
      </c>
      <c r="J30" s="39">
        <v>0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45">
        <f t="shared" si="3"/>
        <v>1</v>
      </c>
      <c r="W30" s="40">
        <f t="shared" si="4"/>
        <v>0.5</v>
      </c>
      <c r="X30" s="40">
        <f t="shared" si="1"/>
        <v>0.66666666666666663</v>
      </c>
      <c r="Y30" s="40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>
        <v>1</v>
      </c>
      <c r="E36" s="41">
        <v>2.2999999999999998</v>
      </c>
      <c r="F36" s="39">
        <v>10</v>
      </c>
      <c r="G36" s="39">
        <v>9</v>
      </c>
      <c r="H36" s="39">
        <v>18</v>
      </c>
      <c r="I36" s="39">
        <v>7</v>
      </c>
      <c r="J36" s="39">
        <v>0</v>
      </c>
      <c r="K36" s="39">
        <v>3</v>
      </c>
      <c r="L36" s="39">
        <v>0</v>
      </c>
      <c r="M36" s="39">
        <v>1</v>
      </c>
      <c r="N36" s="39">
        <v>4</v>
      </c>
      <c r="O36" s="39">
        <v>0</v>
      </c>
      <c r="P36" s="39">
        <v>1</v>
      </c>
      <c r="Q36" s="39">
        <v>0</v>
      </c>
      <c r="R36" s="39"/>
      <c r="S36" s="39">
        <v>0</v>
      </c>
      <c r="T36" s="40">
        <f t="shared" ref="T36:T40" si="7">I36/(H36-K36-L36-M36)</f>
        <v>0.5</v>
      </c>
      <c r="U36" s="42">
        <f t="shared" si="6"/>
        <v>27.39130434782609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>
        <v>1</v>
      </c>
      <c r="E37" s="41">
        <v>3</v>
      </c>
      <c r="F37" s="39">
        <v>6</v>
      </c>
      <c r="G37" s="39">
        <v>4</v>
      </c>
      <c r="H37" s="39">
        <v>21</v>
      </c>
      <c r="I37" s="39">
        <v>8</v>
      </c>
      <c r="J37" s="39">
        <v>0</v>
      </c>
      <c r="K37" s="39">
        <v>3</v>
      </c>
      <c r="L37" s="39">
        <v>0</v>
      </c>
      <c r="M37" s="39">
        <v>0</v>
      </c>
      <c r="N37" s="39">
        <v>1</v>
      </c>
      <c r="O37" s="39">
        <v>0</v>
      </c>
      <c r="P37" s="39">
        <v>0</v>
      </c>
      <c r="Q37" s="39">
        <v>0</v>
      </c>
      <c r="R37" s="39"/>
      <c r="S37" s="39">
        <v>0</v>
      </c>
      <c r="T37" s="40">
        <f t="shared" si="7"/>
        <v>0.44444444444444442</v>
      </c>
      <c r="U37" s="42">
        <f t="shared" si="6"/>
        <v>9.3333333333333321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>
        <v>1</v>
      </c>
      <c r="E40" s="41">
        <v>0.7</v>
      </c>
      <c r="F40" s="39">
        <v>0</v>
      </c>
      <c r="G40" s="39">
        <v>0</v>
      </c>
      <c r="H40" s="39">
        <v>5</v>
      </c>
      <c r="I40" s="39">
        <v>1</v>
      </c>
      <c r="J40" s="39">
        <v>0</v>
      </c>
      <c r="K40" s="39">
        <v>1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/>
      <c r="S40" s="39">
        <v>0</v>
      </c>
      <c r="T40" s="40">
        <f t="shared" si="7"/>
        <v>0.25</v>
      </c>
      <c r="U40" s="42">
        <f t="shared" si="6"/>
        <v>0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7</v>
      </c>
      <c r="H43" s="46">
        <v>16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2" customFormat="1" ht="15.75" customHeight="1" x14ac:dyDescent="0.25">
      <c r="A5" s="4"/>
      <c r="B5" s="5"/>
      <c r="C5" s="72" t="s">
        <v>0</v>
      </c>
      <c r="E5" s="127">
        <v>42550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42554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2" customFormat="1" ht="15.75" customHeight="1" x14ac:dyDescent="0.3">
      <c r="A6" s="4"/>
      <c r="B6" s="5"/>
      <c r="C6" s="72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2" customFormat="1" x14ac:dyDescent="0.3">
      <c r="A7" s="4"/>
      <c r="B7" s="5"/>
      <c r="C7" s="72" t="s">
        <v>4</v>
      </c>
      <c r="E7" s="128" t="s">
        <v>153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2" customFormat="1" x14ac:dyDescent="0.3">
      <c r="A8" s="4"/>
      <c r="B8" s="5"/>
      <c r="C8" s="72" t="s">
        <v>6</v>
      </c>
      <c r="E8" s="128" t="s">
        <v>153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6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2" customFormat="1" x14ac:dyDescent="0.3">
      <c r="A9" s="4"/>
      <c r="B9" s="5"/>
      <c r="C9" s="72" t="s">
        <v>8</v>
      </c>
      <c r="E9" s="129" t="s">
        <v>154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165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2</v>
      </c>
      <c r="F13" s="34">
        <f>E13-M13-P13-Q13-R13</f>
        <v>2</v>
      </c>
      <c r="G13" s="39">
        <v>0</v>
      </c>
      <c r="H13" s="45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1</v>
      </c>
      <c r="T13" s="39">
        <v>0</v>
      </c>
      <c r="U13" s="39">
        <v>0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f t="shared" ref="H14:H32" si="0">SUM(I14:L14)</f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2</v>
      </c>
      <c r="F17" s="34">
        <f t="shared" si="2"/>
        <v>2</v>
      </c>
      <c r="G17" s="39">
        <v>0</v>
      </c>
      <c r="H17" s="45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0</v>
      </c>
      <c r="U17" s="39">
        <v>0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2</v>
      </c>
      <c r="F18" s="34">
        <f t="shared" si="2"/>
        <v>2</v>
      </c>
      <c r="G18" s="39">
        <v>0</v>
      </c>
      <c r="H18" s="45">
        <v>1</v>
      </c>
      <c r="I18" s="39">
        <v>1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4">
        <f t="shared" si="3"/>
        <v>1</v>
      </c>
      <c r="W18" s="40">
        <f t="shared" si="4"/>
        <v>0.5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2</v>
      </c>
      <c r="F19" s="34">
        <f t="shared" si="2"/>
        <v>2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1</v>
      </c>
      <c r="F20" s="34">
        <f t="shared" si="2"/>
        <v>1</v>
      </c>
      <c r="G20" s="39">
        <v>0</v>
      </c>
      <c r="H20" s="45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11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0</v>
      </c>
      <c r="F21" s="34">
        <v>0</v>
      </c>
      <c r="G21" s="39">
        <v>0</v>
      </c>
      <c r="H21" s="45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>
        <v>1</v>
      </c>
      <c r="E23" s="39">
        <v>2</v>
      </c>
      <c r="F23" s="34">
        <f t="shared" si="2"/>
        <v>2</v>
      </c>
      <c r="G23" s="39">
        <v>0</v>
      </c>
      <c r="H23" s="45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2</v>
      </c>
      <c r="T23" s="39">
        <v>0</v>
      </c>
      <c r="U23" s="39">
        <v>0</v>
      </c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1</v>
      </c>
      <c r="F25" s="34">
        <f t="shared" si="2"/>
        <v>1</v>
      </c>
      <c r="G25" s="39">
        <v>0</v>
      </c>
      <c r="H25" s="45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3</v>
      </c>
      <c r="F26" s="34">
        <f t="shared" si="2"/>
        <v>3</v>
      </c>
      <c r="G26" s="39">
        <v>0</v>
      </c>
      <c r="H26" s="45">
        <v>1</v>
      </c>
      <c r="I26" s="39">
        <v>1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4">
        <f t="shared" si="3"/>
        <v>1</v>
      </c>
      <c r="W26" s="40">
        <f t="shared" si="4"/>
        <v>0.33333333333333331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2</v>
      </c>
      <c r="F28" s="34">
        <f t="shared" si="2"/>
        <v>2</v>
      </c>
      <c r="G28" s="39">
        <v>0</v>
      </c>
      <c r="H28" s="45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2</v>
      </c>
      <c r="T28" s="39">
        <v>0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2</v>
      </c>
      <c r="F29" s="34">
        <f t="shared" si="2"/>
        <v>2</v>
      </c>
      <c r="G29" s="39">
        <v>0</v>
      </c>
      <c r="H29" s="45">
        <f t="shared" si="0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1</v>
      </c>
      <c r="F30" s="34">
        <f t="shared" si="2"/>
        <v>1</v>
      </c>
      <c r="G30" s="39">
        <v>0</v>
      </c>
      <c r="H30" s="45">
        <f t="shared" si="0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</v>
      </c>
      <c r="T30" s="39">
        <v>0</v>
      </c>
      <c r="U30" s="39">
        <v>0</v>
      </c>
      <c r="V30" s="45">
        <f t="shared" si="3"/>
        <v>0</v>
      </c>
      <c r="W30" s="40">
        <f t="shared" si="4"/>
        <v>0</v>
      </c>
      <c r="X30" s="40">
        <f t="shared" si="1"/>
        <v>0</v>
      </c>
      <c r="Y30" s="40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7</v>
      </c>
      <c r="F35" s="39">
        <v>6</v>
      </c>
      <c r="G35" s="39">
        <v>6</v>
      </c>
      <c r="H35" s="39">
        <v>37</v>
      </c>
      <c r="I35" s="39">
        <v>10</v>
      </c>
      <c r="J35" s="39">
        <v>0</v>
      </c>
      <c r="K35" s="39">
        <v>6</v>
      </c>
      <c r="L35" s="39">
        <v>0</v>
      </c>
      <c r="M35" s="39">
        <v>1</v>
      </c>
      <c r="N35" s="39">
        <v>5</v>
      </c>
      <c r="O35" s="39">
        <v>0</v>
      </c>
      <c r="P35" s="39">
        <v>1</v>
      </c>
      <c r="Q35" s="39">
        <v>1</v>
      </c>
      <c r="R35" s="39"/>
      <c r="S35" s="39">
        <v>0</v>
      </c>
      <c r="T35" s="40">
        <f>I35/(H35-K35-L35-M35)</f>
        <v>0.33333333333333331</v>
      </c>
      <c r="U35" s="42">
        <f t="shared" ref="U35:U40" si="6">G35/E35*7</f>
        <v>6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0</v>
      </c>
      <c r="H43" s="46">
        <v>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zoomScaleNormal="100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4" customFormat="1" ht="15.75" customHeight="1" x14ac:dyDescent="0.25">
      <c r="A5" s="4"/>
      <c r="B5" s="5"/>
      <c r="C5" s="74" t="s">
        <v>0</v>
      </c>
      <c r="E5" s="127">
        <v>42557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42561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4" customFormat="1" ht="15.75" customHeight="1" x14ac:dyDescent="0.3">
      <c r="A6" s="4"/>
      <c r="B6" s="5"/>
      <c r="C6" s="74" t="s">
        <v>2</v>
      </c>
      <c r="E6" s="128" t="s">
        <v>147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4" customFormat="1" x14ac:dyDescent="0.3">
      <c r="A7" s="4"/>
      <c r="B7" s="5"/>
      <c r="C7" s="74" t="s">
        <v>4</v>
      </c>
      <c r="E7" s="128" t="s">
        <v>157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4" customFormat="1" x14ac:dyDescent="0.3">
      <c r="A8" s="4"/>
      <c r="B8" s="5"/>
      <c r="C8" s="74" t="s">
        <v>6</v>
      </c>
      <c r="E8" s="128" t="s">
        <v>157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7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4" customFormat="1" x14ac:dyDescent="0.3">
      <c r="A9" s="4"/>
      <c r="B9" s="5"/>
      <c r="C9" s="74" t="s">
        <v>8</v>
      </c>
      <c r="E9" s="129" t="s">
        <v>158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166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4</v>
      </c>
      <c r="F13" s="34">
        <f>E13-M13-P13-Q13-R13</f>
        <v>3</v>
      </c>
      <c r="G13" s="39">
        <v>0</v>
      </c>
      <c r="H13" s="45">
        <v>1</v>
      </c>
      <c r="I13" s="39">
        <v>1</v>
      </c>
      <c r="J13" s="39">
        <v>0</v>
      </c>
      <c r="K13" s="39">
        <v>0</v>
      </c>
      <c r="L13" s="39">
        <v>0</v>
      </c>
      <c r="M13" s="39">
        <v>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1</v>
      </c>
      <c r="T13" s="39">
        <v>0</v>
      </c>
      <c r="U13" s="39">
        <v>0</v>
      </c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0.5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5</v>
      </c>
      <c r="F14" s="34">
        <f>E14-M14-P14-Q14-R14</f>
        <v>5</v>
      </c>
      <c r="G14" s="39">
        <v>1</v>
      </c>
      <c r="H14" s="45">
        <v>3</v>
      </c>
      <c r="I14" s="39">
        <v>3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3</v>
      </c>
      <c r="W14" s="40">
        <f>(I14+(2*J14)+(3*K14)+(4*L14))/F14</f>
        <v>0.6</v>
      </c>
      <c r="X14" s="40">
        <f t="shared" ref="X14:X32" si="0">(H14+M14+P14)/(F14+M14+P14+R14)</f>
        <v>0.6</v>
      </c>
      <c r="Y14" s="40">
        <f>H14/F14</f>
        <v>0.6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1">E15-M15-P15-Q15-R15</f>
        <v>0</v>
      </c>
      <c r="G15" s="39"/>
      <c r="H15" s="45">
        <f t="shared" ref="H15:H32" si="2">SUM(I15:L15)</f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0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/>
      <c r="E16" s="39"/>
      <c r="F16" s="34">
        <f t="shared" si="1"/>
        <v>0</v>
      </c>
      <c r="G16" s="39"/>
      <c r="H16" s="45">
        <f t="shared" si="2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0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4</v>
      </c>
      <c r="F17" s="34">
        <f t="shared" si="1"/>
        <v>4</v>
      </c>
      <c r="G17" s="39">
        <v>0</v>
      </c>
      <c r="H17" s="45">
        <f t="shared" si="2"/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0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>
        <v>1</v>
      </c>
      <c r="E18" s="39">
        <v>4</v>
      </c>
      <c r="F18" s="34">
        <f t="shared" si="1"/>
        <v>3</v>
      </c>
      <c r="G18" s="39">
        <v>2</v>
      </c>
      <c r="H18" s="45">
        <v>1</v>
      </c>
      <c r="I18" s="39">
        <v>0</v>
      </c>
      <c r="J18" s="39">
        <v>1</v>
      </c>
      <c r="K18" s="39">
        <v>0</v>
      </c>
      <c r="L18" s="39">
        <v>0</v>
      </c>
      <c r="M18" s="39">
        <v>1</v>
      </c>
      <c r="N18" s="39">
        <v>1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1</v>
      </c>
      <c r="V18" s="34">
        <f t="shared" si="3"/>
        <v>2</v>
      </c>
      <c r="W18" s="40">
        <f t="shared" si="4"/>
        <v>0.66666666666666663</v>
      </c>
      <c r="X18" s="40">
        <f t="shared" si="0"/>
        <v>0.5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1"/>
        <v>0</v>
      </c>
      <c r="G19" s="39">
        <v>0</v>
      </c>
      <c r="H19" s="45">
        <f t="shared" si="2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0</v>
      </c>
      <c r="W19" s="40" t="e">
        <f t="shared" si="4"/>
        <v>#DIV/0!</v>
      </c>
      <c r="X19" s="40">
        <f t="shared" si="0"/>
        <v>1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2</v>
      </c>
      <c r="F20" s="34">
        <f t="shared" si="1"/>
        <v>2</v>
      </c>
      <c r="G20" s="39">
        <v>0</v>
      </c>
      <c r="H20" s="45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4">
        <f t="shared" si="3"/>
        <v>0</v>
      </c>
      <c r="W20" s="40">
        <f t="shared" si="4"/>
        <v>0</v>
      </c>
      <c r="X20" s="40">
        <f t="shared" si="0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1"/>
        <v>1</v>
      </c>
      <c r="G21" s="39">
        <v>1</v>
      </c>
      <c r="H21" s="45">
        <f t="shared" si="2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1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0"/>
        <v>0.5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1"/>
        <v>0</v>
      </c>
      <c r="G22" s="39"/>
      <c r="H22" s="45">
        <f t="shared" si="2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0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1"/>
        <v>0</v>
      </c>
      <c r="G23" s="39"/>
      <c r="H23" s="45">
        <f t="shared" si="2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0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2</v>
      </c>
      <c r="F24" s="34">
        <f t="shared" si="1"/>
        <v>1</v>
      </c>
      <c r="G24" s="39">
        <v>0</v>
      </c>
      <c r="H24" s="45">
        <v>1</v>
      </c>
      <c r="I24" s="39">
        <v>1</v>
      </c>
      <c r="J24" s="39">
        <v>0</v>
      </c>
      <c r="K24" s="39">
        <v>0</v>
      </c>
      <c r="L24" s="39">
        <v>0</v>
      </c>
      <c r="M24" s="39">
        <v>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4">
        <f t="shared" si="3"/>
        <v>1</v>
      </c>
      <c r="W24" s="40">
        <f t="shared" si="4"/>
        <v>1</v>
      </c>
      <c r="X24" s="40">
        <f t="shared" si="0"/>
        <v>1</v>
      </c>
      <c r="Y24" s="40">
        <f t="shared" si="5"/>
        <v>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2</v>
      </c>
      <c r="F25" s="34">
        <f t="shared" si="1"/>
        <v>2</v>
      </c>
      <c r="G25" s="39">
        <v>1</v>
      </c>
      <c r="H25" s="45">
        <v>1</v>
      </c>
      <c r="I25" s="39">
        <v>1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4">
        <f t="shared" si="3"/>
        <v>1</v>
      </c>
      <c r="W25" s="40">
        <f t="shared" si="4"/>
        <v>0.5</v>
      </c>
      <c r="X25" s="40">
        <f t="shared" si="0"/>
        <v>0.5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4</v>
      </c>
      <c r="F26" s="34">
        <f t="shared" si="1"/>
        <v>4</v>
      </c>
      <c r="G26" s="39">
        <v>2</v>
      </c>
      <c r="H26" s="45">
        <v>2</v>
      </c>
      <c r="I26" s="39">
        <v>0</v>
      </c>
      <c r="J26" s="39">
        <v>1</v>
      </c>
      <c r="K26" s="39">
        <v>1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2</v>
      </c>
      <c r="V26" s="34">
        <f t="shared" si="3"/>
        <v>5</v>
      </c>
      <c r="W26" s="40">
        <f t="shared" si="4"/>
        <v>1.25</v>
      </c>
      <c r="X26" s="40">
        <f t="shared" si="0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>
        <v>1</v>
      </c>
      <c r="E27" s="39">
        <v>2</v>
      </c>
      <c r="F27" s="34">
        <f t="shared" si="1"/>
        <v>1</v>
      </c>
      <c r="G27" s="39">
        <v>1</v>
      </c>
      <c r="H27" s="45">
        <v>1</v>
      </c>
      <c r="I27" s="39">
        <v>1</v>
      </c>
      <c r="J27" s="39">
        <v>0</v>
      </c>
      <c r="K27" s="39">
        <v>0</v>
      </c>
      <c r="L27" s="39">
        <v>0</v>
      </c>
      <c r="M27" s="39">
        <v>1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1</v>
      </c>
      <c r="V27" s="34">
        <f t="shared" si="3"/>
        <v>1</v>
      </c>
      <c r="W27" s="40">
        <f t="shared" si="4"/>
        <v>1</v>
      </c>
      <c r="X27" s="40">
        <f t="shared" si="0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/>
      <c r="E28" s="39"/>
      <c r="F28" s="34">
        <f t="shared" si="1"/>
        <v>0</v>
      </c>
      <c r="G28" s="39"/>
      <c r="H28" s="45">
        <f t="shared" si="2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0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>
        <v>1</v>
      </c>
      <c r="E29" s="39">
        <v>2</v>
      </c>
      <c r="F29" s="34">
        <f t="shared" si="1"/>
        <v>1</v>
      </c>
      <c r="G29" s="39">
        <v>0</v>
      </c>
      <c r="H29" s="45">
        <f t="shared" si="2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4">
        <f t="shared" si="3"/>
        <v>0</v>
      </c>
      <c r="W29" s="40">
        <f t="shared" si="4"/>
        <v>0</v>
      </c>
      <c r="X29" s="40">
        <f t="shared" si="0"/>
        <v>0.5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>
        <v>1</v>
      </c>
      <c r="E30" s="39">
        <v>2</v>
      </c>
      <c r="F30" s="34">
        <f t="shared" si="1"/>
        <v>2</v>
      </c>
      <c r="G30" s="39">
        <v>1</v>
      </c>
      <c r="H30" s="45">
        <v>1</v>
      </c>
      <c r="I30" s="39">
        <v>1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1</v>
      </c>
      <c r="V30" s="45">
        <f t="shared" si="3"/>
        <v>1</v>
      </c>
      <c r="W30" s="40">
        <f t="shared" si="4"/>
        <v>0.5</v>
      </c>
      <c r="X30" s="40">
        <f t="shared" si="0"/>
        <v>0.5</v>
      </c>
      <c r="Y30" s="40">
        <f t="shared" si="5"/>
        <v>0.5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1"/>
        <v>0</v>
      </c>
      <c r="G31" s="39"/>
      <c r="H31" s="45">
        <f t="shared" si="2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0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1"/>
        <v>0</v>
      </c>
      <c r="G32" s="39"/>
      <c r="H32" s="45">
        <f t="shared" si="2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0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3</v>
      </c>
      <c r="F35" s="39">
        <v>8</v>
      </c>
      <c r="G35" s="39">
        <v>2</v>
      </c>
      <c r="H35" s="39">
        <v>21</v>
      </c>
      <c r="I35" s="39">
        <v>3</v>
      </c>
      <c r="J35" s="39">
        <v>0</v>
      </c>
      <c r="K35" s="39">
        <v>5</v>
      </c>
      <c r="L35" s="39">
        <v>0</v>
      </c>
      <c r="M35" s="39">
        <v>0</v>
      </c>
      <c r="N35" s="39">
        <v>3</v>
      </c>
      <c r="O35" s="39">
        <v>0</v>
      </c>
      <c r="P35" s="39">
        <v>1</v>
      </c>
      <c r="Q35" s="39">
        <v>0</v>
      </c>
      <c r="R35" s="39"/>
      <c r="S35" s="39">
        <v>0</v>
      </c>
      <c r="T35" s="40">
        <f>I35/(H35-K35-L35-M35)</f>
        <v>0.1875</v>
      </c>
      <c r="U35" s="42">
        <f t="shared" ref="U35:U40" si="6">G35/E35*7</f>
        <v>4.6666666666666661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>
        <v>1</v>
      </c>
      <c r="E38" s="41">
        <v>4</v>
      </c>
      <c r="F38" s="39">
        <v>4</v>
      </c>
      <c r="G38" s="39">
        <v>4</v>
      </c>
      <c r="H38" s="39">
        <v>18</v>
      </c>
      <c r="I38" s="39">
        <v>6</v>
      </c>
      <c r="J38" s="39">
        <v>0</v>
      </c>
      <c r="K38" s="39">
        <v>1</v>
      </c>
      <c r="L38" s="39">
        <v>0</v>
      </c>
      <c r="M38" s="39">
        <v>0</v>
      </c>
      <c r="N38" s="39">
        <v>4</v>
      </c>
      <c r="O38" s="39">
        <v>0</v>
      </c>
      <c r="P38" s="39">
        <v>0</v>
      </c>
      <c r="Q38" s="39">
        <v>0</v>
      </c>
      <c r="R38" s="39"/>
      <c r="S38" s="39">
        <v>0</v>
      </c>
      <c r="T38" s="40">
        <f t="shared" si="7"/>
        <v>0.35294117647058826</v>
      </c>
      <c r="U38" s="42">
        <f t="shared" si="6"/>
        <v>7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10</v>
      </c>
      <c r="H43" s="46">
        <v>12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35" sqref="C35:C4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1" t="s">
        <v>118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34" ht="15.6" customHeight="1" x14ac:dyDescent="0.3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5" customFormat="1" ht="15.75" customHeight="1" x14ac:dyDescent="0.25">
      <c r="A5" s="4"/>
      <c r="B5" s="5"/>
      <c r="C5" s="75" t="s">
        <v>0</v>
      </c>
      <c r="E5" s="127">
        <v>42563</v>
      </c>
      <c r="F5" s="127"/>
      <c r="G5" s="127"/>
      <c r="H5" s="127"/>
      <c r="I5" s="127"/>
      <c r="J5" s="127"/>
      <c r="K5" s="127"/>
      <c r="L5" s="120" t="s">
        <v>1</v>
      </c>
      <c r="M5" s="120"/>
      <c r="N5" s="120"/>
      <c r="O5" s="120"/>
      <c r="P5" s="127">
        <v>42568</v>
      </c>
      <c r="Q5" s="127"/>
      <c r="R5" s="127"/>
      <c r="S5" s="127"/>
      <c r="T5" s="127"/>
      <c r="U5" s="127"/>
      <c r="V5" s="127"/>
      <c r="W5" s="127"/>
      <c r="X5" s="127"/>
      <c r="Y5" s="127"/>
      <c r="Z5" s="127"/>
      <c r="AC5" s="109" t="s">
        <v>81</v>
      </c>
      <c r="AD5" s="110"/>
      <c r="AE5" s="110"/>
      <c r="AF5" s="110"/>
      <c r="AG5" s="111"/>
    </row>
    <row r="6" spans="1:34" s="75" customFormat="1" ht="15.75" customHeight="1" x14ac:dyDescent="0.3">
      <c r="A6" s="4"/>
      <c r="B6" s="5"/>
      <c r="C6" s="75" t="s">
        <v>2</v>
      </c>
      <c r="E6" s="128" t="s">
        <v>159</v>
      </c>
      <c r="F6" s="128"/>
      <c r="G6" s="128"/>
      <c r="H6" s="128"/>
      <c r="I6" s="128"/>
      <c r="J6" s="128"/>
      <c r="K6" s="128"/>
      <c r="L6" s="120" t="s">
        <v>3</v>
      </c>
      <c r="M6" s="120"/>
      <c r="N6" s="120"/>
      <c r="O6" s="120"/>
      <c r="P6" s="128" t="s">
        <v>142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3"/>
      <c r="AB6" s="3"/>
      <c r="AC6" s="112"/>
      <c r="AD6" s="113"/>
      <c r="AE6" s="113"/>
      <c r="AF6" s="113"/>
      <c r="AG6" s="114"/>
      <c r="AH6" s="3"/>
    </row>
    <row r="7" spans="1:34" s="75" customFormat="1" x14ac:dyDescent="0.3">
      <c r="A7" s="4"/>
      <c r="B7" s="5"/>
      <c r="C7" s="75" t="s">
        <v>4</v>
      </c>
      <c r="E7" s="128" t="s">
        <v>147</v>
      </c>
      <c r="F7" s="128"/>
      <c r="G7" s="128"/>
      <c r="H7" s="128"/>
      <c r="I7" s="128"/>
      <c r="J7" s="128"/>
      <c r="K7" s="128"/>
      <c r="L7" s="120" t="s">
        <v>5</v>
      </c>
      <c r="M7" s="120"/>
      <c r="N7" s="120"/>
      <c r="O7" s="120"/>
      <c r="P7" s="128" t="s">
        <v>147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3"/>
      <c r="AB7" s="3"/>
      <c r="AC7" s="3"/>
      <c r="AD7" s="3"/>
      <c r="AE7" s="3"/>
      <c r="AF7" s="3"/>
      <c r="AG7" s="3"/>
      <c r="AH7" s="3"/>
    </row>
    <row r="8" spans="1:34" s="75" customFormat="1" x14ac:dyDescent="0.3">
      <c r="A8" s="4"/>
      <c r="B8" s="5"/>
      <c r="C8" s="75" t="s">
        <v>6</v>
      </c>
      <c r="E8" s="128" t="s">
        <v>159</v>
      </c>
      <c r="F8" s="128"/>
      <c r="G8" s="128"/>
      <c r="H8" s="128"/>
      <c r="I8" s="128"/>
      <c r="J8" s="128"/>
      <c r="K8" s="128"/>
      <c r="L8" s="120" t="s">
        <v>7</v>
      </c>
      <c r="M8" s="120"/>
      <c r="N8" s="120"/>
      <c r="O8" s="120"/>
      <c r="P8" s="128">
        <v>8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3"/>
      <c r="AB8" s="3"/>
      <c r="AC8" s="115" t="s">
        <v>38</v>
      </c>
      <c r="AD8" s="116"/>
      <c r="AE8" s="6"/>
      <c r="AF8" s="115" t="s">
        <v>39</v>
      </c>
      <c r="AG8" s="116"/>
      <c r="AH8" s="3"/>
    </row>
    <row r="9" spans="1:34" s="75" customFormat="1" x14ac:dyDescent="0.3">
      <c r="A9" s="4"/>
      <c r="B9" s="5"/>
      <c r="C9" s="75" t="s">
        <v>8</v>
      </c>
      <c r="E9" s="129" t="s">
        <v>146</v>
      </c>
      <c r="F9" s="129"/>
      <c r="G9" s="129"/>
      <c r="H9" s="129"/>
      <c r="I9" s="129"/>
      <c r="J9" s="129"/>
      <c r="K9" s="129"/>
      <c r="M9" s="120" t="s">
        <v>9</v>
      </c>
      <c r="N9" s="120"/>
      <c r="O9" s="120"/>
      <c r="P9" s="129" t="s">
        <v>167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0</v>
      </c>
      <c r="C13" s="43" t="s">
        <v>120</v>
      </c>
      <c r="D13" s="39">
        <v>1</v>
      </c>
      <c r="E13" s="39">
        <v>0</v>
      </c>
      <c r="F13" s="34">
        <f>E13-M13-P13-Q13-R13</f>
        <v>0</v>
      </c>
      <c r="G13" s="39">
        <v>0</v>
      </c>
      <c r="H13" s="45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1</v>
      </c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0</v>
      </c>
      <c r="C14" s="43" t="s">
        <v>121</v>
      </c>
      <c r="D14" s="39">
        <v>1</v>
      </c>
      <c r="E14" s="39">
        <v>2</v>
      </c>
      <c r="F14" s="34">
        <f>E14-M14-P14-Q14-R14</f>
        <v>2</v>
      </c>
      <c r="G14" s="39">
        <v>0</v>
      </c>
      <c r="H14" s="45">
        <f t="shared" ref="H14:H32" si="0">SUM(I14:L14)</f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0</v>
      </c>
      <c r="C15" s="43" t="s">
        <v>122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0</v>
      </c>
      <c r="C16" s="43" t="s">
        <v>123</v>
      </c>
      <c r="D16" s="39">
        <v>1</v>
      </c>
      <c r="E16" s="39">
        <v>2</v>
      </c>
      <c r="F16" s="34">
        <f t="shared" si="2"/>
        <v>2</v>
      </c>
      <c r="G16" s="39">
        <v>0</v>
      </c>
      <c r="H16" s="45">
        <f t="shared" si="0"/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1</v>
      </c>
      <c r="T16" s="39">
        <v>0</v>
      </c>
      <c r="U16" s="39">
        <v>0</v>
      </c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0</v>
      </c>
      <c r="C17" s="43" t="s">
        <v>124</v>
      </c>
      <c r="D17" s="39">
        <v>1</v>
      </c>
      <c r="E17" s="39">
        <v>2</v>
      </c>
      <c r="F17" s="34">
        <f t="shared" si="2"/>
        <v>2</v>
      </c>
      <c r="G17" s="39">
        <v>0</v>
      </c>
      <c r="H17" s="45">
        <v>1</v>
      </c>
      <c r="I17" s="39">
        <v>0</v>
      </c>
      <c r="J17" s="39">
        <v>1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1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0</v>
      </c>
      <c r="C18" s="43" t="s">
        <v>125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0</v>
      </c>
      <c r="C19" s="43" t="s">
        <v>126</v>
      </c>
      <c r="D19" s="39">
        <v>1</v>
      </c>
      <c r="E19" s="39">
        <v>1</v>
      </c>
      <c r="F19" s="34">
        <f t="shared" si="2"/>
        <v>1</v>
      </c>
      <c r="G19" s="39">
        <v>0</v>
      </c>
      <c r="H19" s="45">
        <f t="shared" si="0"/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1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0</v>
      </c>
      <c r="C20" s="43" t="s">
        <v>127</v>
      </c>
      <c r="D20" s="39">
        <v>1</v>
      </c>
      <c r="E20" s="39">
        <v>2</v>
      </c>
      <c r="F20" s="34">
        <f t="shared" si="2"/>
        <v>2</v>
      </c>
      <c r="G20" s="39">
        <v>1</v>
      </c>
      <c r="H20" s="45">
        <v>1</v>
      </c>
      <c r="I20" s="39">
        <v>1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4">
        <f t="shared" si="3"/>
        <v>1</v>
      </c>
      <c r="W20" s="40">
        <f t="shared" si="4"/>
        <v>0.5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0</v>
      </c>
      <c r="C21" s="43" t="s">
        <v>128</v>
      </c>
      <c r="D21" s="39">
        <v>1</v>
      </c>
      <c r="E21" s="39">
        <v>2</v>
      </c>
      <c r="F21" s="34">
        <f t="shared" si="2"/>
        <v>2</v>
      </c>
      <c r="G21" s="39">
        <v>0</v>
      </c>
      <c r="H21" s="45">
        <f t="shared" si="0"/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0</v>
      </c>
      <c r="C22" s="43" t="s">
        <v>129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0</v>
      </c>
      <c r="C23" s="43" t="s">
        <v>130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0</v>
      </c>
      <c r="C24" s="43" t="s">
        <v>131</v>
      </c>
      <c r="D24" s="39">
        <v>1</v>
      </c>
      <c r="E24" s="39">
        <v>1</v>
      </c>
      <c r="F24" s="34">
        <f t="shared" si="2"/>
        <v>1</v>
      </c>
      <c r="G24" s="39">
        <v>0</v>
      </c>
      <c r="H24" s="45">
        <f t="shared" si="0"/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0</v>
      </c>
      <c r="C25" s="43" t="s">
        <v>132</v>
      </c>
      <c r="D25" s="39">
        <v>1</v>
      </c>
      <c r="E25" s="39">
        <v>2</v>
      </c>
      <c r="F25" s="34">
        <f t="shared" si="2"/>
        <v>2</v>
      </c>
      <c r="G25" s="39">
        <v>0</v>
      </c>
      <c r="H25" s="45">
        <f t="shared" si="0"/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2</v>
      </c>
      <c r="T25" s="39">
        <v>0</v>
      </c>
      <c r="U25" s="39">
        <v>0</v>
      </c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0</v>
      </c>
      <c r="C26" s="43" t="s">
        <v>133</v>
      </c>
      <c r="D26" s="39">
        <v>1</v>
      </c>
      <c r="E26" s="39">
        <v>2</v>
      </c>
      <c r="F26" s="34">
        <f t="shared" si="2"/>
        <v>2</v>
      </c>
      <c r="G26" s="39">
        <v>0</v>
      </c>
      <c r="H26" s="45">
        <f t="shared" si="0"/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1</v>
      </c>
      <c r="T26" s="39">
        <v>0</v>
      </c>
      <c r="U26" s="39">
        <v>0</v>
      </c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0</v>
      </c>
      <c r="C27" s="43" t="s">
        <v>134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0</v>
      </c>
      <c r="C28" s="43" t="s">
        <v>135</v>
      </c>
      <c r="D28" s="39">
        <v>1</v>
      </c>
      <c r="E28" s="39">
        <v>2</v>
      </c>
      <c r="F28" s="34">
        <f t="shared" si="2"/>
        <v>1</v>
      </c>
      <c r="G28" s="39">
        <v>0</v>
      </c>
      <c r="H28" s="45">
        <f t="shared" si="0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0</v>
      </c>
      <c r="C29" s="43" t="s">
        <v>136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0</v>
      </c>
      <c r="C30" s="43" t="s">
        <v>137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0</v>
      </c>
      <c r="C31" s="43">
        <v>0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>
        <v>0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0</v>
      </c>
      <c r="C35" s="43" t="str">
        <f>Summary!C31</f>
        <v>Evan Lindsay</v>
      </c>
      <c r="D35" s="39">
        <v>1</v>
      </c>
      <c r="E35" s="41">
        <v>3.7</v>
      </c>
      <c r="F35" s="39">
        <v>4</v>
      </c>
      <c r="G35" s="39">
        <v>4</v>
      </c>
      <c r="H35" s="39">
        <v>17</v>
      </c>
      <c r="I35" s="39">
        <v>7</v>
      </c>
      <c r="J35" s="39">
        <v>0</v>
      </c>
      <c r="K35" s="39">
        <v>1</v>
      </c>
      <c r="L35" s="39">
        <v>0</v>
      </c>
      <c r="M35" s="39">
        <v>0</v>
      </c>
      <c r="N35" s="39">
        <v>1</v>
      </c>
      <c r="O35" s="39">
        <v>0</v>
      </c>
      <c r="P35" s="39">
        <v>0</v>
      </c>
      <c r="Q35" s="39">
        <v>0</v>
      </c>
      <c r="R35" s="39"/>
      <c r="S35" s="39">
        <v>0</v>
      </c>
      <c r="T35" s="40">
        <f>I35/(H35-K35-L35-M35)</f>
        <v>0.4375</v>
      </c>
      <c r="U35" s="42">
        <f t="shared" ref="U35:U40" si="6">G35/E35*7</f>
        <v>7.5675675675675667</v>
      </c>
      <c r="V35" s="29"/>
      <c r="W35" s="25"/>
      <c r="X35" s="25"/>
      <c r="Y35" s="15"/>
    </row>
    <row r="36" spans="1:25" x14ac:dyDescent="0.3">
      <c r="A36" s="12">
        <v>2</v>
      </c>
      <c r="B36" s="43">
        <v>0</v>
      </c>
      <c r="C36" s="43" t="str">
        <f>Summary!C32</f>
        <v>Josh Taylor</v>
      </c>
      <c r="D36" s="39">
        <v>1</v>
      </c>
      <c r="E36" s="41">
        <v>1.3</v>
      </c>
      <c r="F36" s="39">
        <v>5</v>
      </c>
      <c r="G36" s="39">
        <v>5</v>
      </c>
      <c r="H36" s="39">
        <v>9</v>
      </c>
      <c r="I36" s="39">
        <v>3</v>
      </c>
      <c r="J36" s="39">
        <v>0</v>
      </c>
      <c r="K36" s="39">
        <v>2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  <c r="Q36" s="39">
        <v>0</v>
      </c>
      <c r="R36" s="39"/>
      <c r="S36" s="39">
        <v>0</v>
      </c>
      <c r="T36" s="40">
        <f t="shared" ref="T36:T40" si="7">I36/(H36-K36-L36-M36)</f>
        <v>0.42857142857142855</v>
      </c>
      <c r="U36" s="42">
        <f t="shared" si="6"/>
        <v>26.92307692307692</v>
      </c>
      <c r="V36" s="29"/>
      <c r="W36" s="25"/>
      <c r="X36" s="25"/>
      <c r="Y36" s="15"/>
    </row>
    <row r="37" spans="1:25" x14ac:dyDescent="0.3">
      <c r="A37" s="12">
        <v>3</v>
      </c>
      <c r="B37" s="43">
        <v>0</v>
      </c>
      <c r="C37" s="43" t="str">
        <f>Summary!C33</f>
        <v>Dan Skinner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0</v>
      </c>
      <c r="C38" s="43" t="str">
        <f>Summary!C34</f>
        <v>MacKinnon Hawkins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0</v>
      </c>
      <c r="C39" s="43" t="str">
        <f>Summary!C35</f>
        <v>Barry Eidt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v>0</v>
      </c>
      <c r="C40" s="43" t="str">
        <f>Summary!C36</f>
        <v>Dylan Ward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2016-09-03T23:47:27Z</dcterms:modified>
</cp:coreProperties>
</file>