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ark's Documents\HCFL\Team Stats\"/>
    </mc:Choice>
  </mc:AlternateContent>
  <bookViews>
    <workbookView xWindow="120" yWindow="72" windowWidth="15132" windowHeight="9300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  <sheet name="Game 21" sheetId="23" r:id="rId22"/>
    <sheet name="Game 22" sheetId="24" r:id="rId23"/>
  </sheets>
  <definedNames>
    <definedName name="_xlnm.Print_Area" localSheetId="1">'Game 1'!$A$1:$Z$42</definedName>
    <definedName name="_xlnm.Print_Area" localSheetId="2">'Game 2'!$A$1:$Z$41</definedName>
    <definedName name="_xlnm.Print_Area" localSheetId="3">'Game 3'!$A$1:$Z$41</definedName>
    <definedName name="_xlnm.Print_Area" localSheetId="4">'Game 4'!$A$1:$Z$41</definedName>
    <definedName name="_xlnm.Print_Area" localSheetId="5">'Game 5'!$A$1:$Z$41</definedName>
    <definedName name="_xlnm.Print_Area" localSheetId="6">'Game 6'!$A$1:$Z$41</definedName>
    <definedName name="_xlnm.Print_Area" localSheetId="7">'Game 7'!$A$1:$Z$41</definedName>
    <definedName name="_xlnm.Print_Area" localSheetId="0">Summary!$A$1:$Y$41</definedName>
  </definedNames>
  <calcPr calcId="152511"/>
</workbook>
</file>

<file path=xl/calcChain.xml><?xml version="1.0" encoding="utf-8"?>
<calcChain xmlns="http://schemas.openxmlformats.org/spreadsheetml/2006/main">
  <c r="U33" i="3" l="1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T44" i="21"/>
  <c r="S44" i="21"/>
  <c r="T43" i="21"/>
  <c r="S43" i="21"/>
  <c r="T42" i="21"/>
  <c r="S42" i="21"/>
  <c r="T41" i="21"/>
  <c r="S41" i="21"/>
  <c r="W36" i="21"/>
  <c r="V36" i="21"/>
  <c r="U36" i="21"/>
  <c r="F36" i="21"/>
  <c r="X36" i="21" s="1"/>
  <c r="W35" i="21"/>
  <c r="U35" i="21"/>
  <c r="F35" i="21"/>
  <c r="V35" i="21" s="1"/>
  <c r="U34" i="21"/>
  <c r="F34" i="21"/>
  <c r="W34" i="21" s="1"/>
  <c r="W33" i="21"/>
  <c r="V33" i="21"/>
  <c r="U33" i="21"/>
  <c r="F33" i="21"/>
  <c r="X33" i="21" s="1"/>
  <c r="W32" i="21"/>
  <c r="V32" i="21"/>
  <c r="U32" i="21"/>
  <c r="F32" i="21"/>
  <c r="X32" i="21" s="1"/>
  <c r="W31" i="21"/>
  <c r="U31" i="21"/>
  <c r="F31" i="21"/>
  <c r="V31" i="21" s="1"/>
  <c r="U30" i="21"/>
  <c r="F30" i="21"/>
  <c r="W30" i="21" s="1"/>
  <c r="W29" i="21"/>
  <c r="V29" i="21"/>
  <c r="U29" i="21"/>
  <c r="F29" i="21"/>
  <c r="X29" i="21" s="1"/>
  <c r="W28" i="21"/>
  <c r="V28" i="21"/>
  <c r="U28" i="21"/>
  <c r="F28" i="21"/>
  <c r="X28" i="21" s="1"/>
  <c r="W27" i="21"/>
  <c r="U27" i="21"/>
  <c r="F27" i="21"/>
  <c r="V27" i="21" s="1"/>
  <c r="U26" i="21"/>
  <c r="F26" i="21"/>
  <c r="W26" i="21" s="1"/>
  <c r="W25" i="21"/>
  <c r="V25" i="21"/>
  <c r="U25" i="21"/>
  <c r="F25" i="21"/>
  <c r="X25" i="21" s="1"/>
  <c r="W24" i="21"/>
  <c r="V24" i="21"/>
  <c r="U24" i="21"/>
  <c r="F24" i="21"/>
  <c r="X24" i="21" s="1"/>
  <c r="W23" i="21"/>
  <c r="U23" i="21"/>
  <c r="F23" i="21"/>
  <c r="V23" i="21" s="1"/>
  <c r="U22" i="21"/>
  <c r="F22" i="21"/>
  <c r="W22" i="21" s="1"/>
  <c r="W21" i="21"/>
  <c r="V21" i="21"/>
  <c r="U21" i="21"/>
  <c r="F21" i="21"/>
  <c r="X21" i="21" s="1"/>
  <c r="W20" i="21"/>
  <c r="V20" i="21"/>
  <c r="U20" i="21"/>
  <c r="F20" i="21"/>
  <c r="X20" i="21" s="1"/>
  <c r="W19" i="21"/>
  <c r="U19" i="21"/>
  <c r="F19" i="21"/>
  <c r="V19" i="21" s="1"/>
  <c r="U18" i="21"/>
  <c r="F18" i="21"/>
  <c r="W18" i="21" s="1"/>
  <c r="W17" i="21"/>
  <c r="V17" i="21"/>
  <c r="U17" i="21"/>
  <c r="F17" i="21"/>
  <c r="X17" i="21" s="1"/>
  <c r="W16" i="21"/>
  <c r="V16" i="21"/>
  <c r="U16" i="21"/>
  <c r="F16" i="21"/>
  <c r="X16" i="21" s="1"/>
  <c r="W15" i="21"/>
  <c r="U15" i="21"/>
  <c r="F15" i="21"/>
  <c r="V15" i="21" s="1"/>
  <c r="U14" i="21"/>
  <c r="F14" i="21"/>
  <c r="W14" i="21" s="1"/>
  <c r="W13" i="21"/>
  <c r="V13" i="21"/>
  <c r="U13" i="21"/>
  <c r="F13" i="21"/>
  <c r="X13" i="21" s="1"/>
  <c r="X14" i="21" l="1"/>
  <c r="X18" i="21"/>
  <c r="X22" i="21"/>
  <c r="X26" i="21"/>
  <c r="X30" i="21"/>
  <c r="X34" i="21"/>
  <c r="X15" i="21"/>
  <c r="X19" i="21"/>
  <c r="X23" i="21"/>
  <c r="X27" i="21"/>
  <c r="X31" i="21"/>
  <c r="X35" i="21"/>
  <c r="V14" i="21"/>
  <c r="V18" i="21"/>
  <c r="V22" i="21"/>
  <c r="V26" i="21"/>
  <c r="V30" i="21"/>
  <c r="V34" i="21"/>
  <c r="T44" i="19"/>
  <c r="S44" i="19"/>
  <c r="T43" i="19"/>
  <c r="S43" i="19"/>
  <c r="T42" i="19"/>
  <c r="S42" i="19"/>
  <c r="T41" i="19"/>
  <c r="S41" i="19"/>
  <c r="U36" i="19"/>
  <c r="F36" i="19"/>
  <c r="W36" i="19" s="1"/>
  <c r="W35" i="19"/>
  <c r="V35" i="19"/>
  <c r="U35" i="19"/>
  <c r="F35" i="19"/>
  <c r="X35" i="19" s="1"/>
  <c r="W34" i="19"/>
  <c r="V34" i="19"/>
  <c r="U34" i="19"/>
  <c r="F34" i="19"/>
  <c r="X34" i="19" s="1"/>
  <c r="W33" i="19"/>
  <c r="U33" i="19"/>
  <c r="F33" i="19"/>
  <c r="V33" i="19" s="1"/>
  <c r="U32" i="19"/>
  <c r="F32" i="19"/>
  <c r="W32" i="19" s="1"/>
  <c r="W31" i="19"/>
  <c r="V31" i="19"/>
  <c r="U31" i="19"/>
  <c r="F31" i="19"/>
  <c r="X31" i="19" s="1"/>
  <c r="W30" i="19"/>
  <c r="V30" i="19"/>
  <c r="U30" i="19"/>
  <c r="F30" i="19"/>
  <c r="X30" i="19" s="1"/>
  <c r="W29" i="19"/>
  <c r="U29" i="19"/>
  <c r="F29" i="19"/>
  <c r="V29" i="19" s="1"/>
  <c r="U28" i="19"/>
  <c r="F28" i="19"/>
  <c r="W28" i="19" s="1"/>
  <c r="W27" i="19"/>
  <c r="V27" i="19"/>
  <c r="U27" i="19"/>
  <c r="F27" i="19"/>
  <c r="X27" i="19" s="1"/>
  <c r="W26" i="19"/>
  <c r="V26" i="19"/>
  <c r="U26" i="19"/>
  <c r="F26" i="19"/>
  <c r="X26" i="19" s="1"/>
  <c r="W25" i="19"/>
  <c r="U25" i="19"/>
  <c r="F25" i="19"/>
  <c r="V25" i="19" s="1"/>
  <c r="U24" i="19"/>
  <c r="F24" i="19"/>
  <c r="W24" i="19" s="1"/>
  <c r="W23" i="19"/>
  <c r="V23" i="19"/>
  <c r="U23" i="19"/>
  <c r="F23" i="19"/>
  <c r="X23" i="19" s="1"/>
  <c r="W22" i="19"/>
  <c r="V22" i="19"/>
  <c r="U22" i="19"/>
  <c r="F22" i="19"/>
  <c r="X22" i="19" s="1"/>
  <c r="W21" i="19"/>
  <c r="U21" i="19"/>
  <c r="F21" i="19"/>
  <c r="V21" i="19" s="1"/>
  <c r="U20" i="19"/>
  <c r="F20" i="19"/>
  <c r="W20" i="19" s="1"/>
  <c r="W19" i="19"/>
  <c r="V19" i="19"/>
  <c r="U19" i="19"/>
  <c r="F19" i="19"/>
  <c r="X19" i="19" s="1"/>
  <c r="W18" i="19"/>
  <c r="V18" i="19"/>
  <c r="U18" i="19"/>
  <c r="F18" i="19"/>
  <c r="X18" i="19" s="1"/>
  <c r="W17" i="19"/>
  <c r="U17" i="19"/>
  <c r="F17" i="19"/>
  <c r="V17" i="19" s="1"/>
  <c r="U16" i="19"/>
  <c r="F16" i="19"/>
  <c r="W16" i="19" s="1"/>
  <c r="W15" i="19"/>
  <c r="V15" i="19"/>
  <c r="U15" i="19"/>
  <c r="F15" i="19"/>
  <c r="X15" i="19" s="1"/>
  <c r="W14" i="19"/>
  <c r="V14" i="19"/>
  <c r="U14" i="19"/>
  <c r="F14" i="19"/>
  <c r="X14" i="19" s="1"/>
  <c r="W13" i="19"/>
  <c r="U13" i="19"/>
  <c r="F13" i="19"/>
  <c r="V13" i="19" s="1"/>
  <c r="X16" i="19" l="1"/>
  <c r="X20" i="19"/>
  <c r="X24" i="19"/>
  <c r="X28" i="19"/>
  <c r="X32" i="19"/>
  <c r="X36" i="19"/>
  <c r="X13" i="19"/>
  <c r="X17" i="19"/>
  <c r="X21" i="19"/>
  <c r="X25" i="19"/>
  <c r="X29" i="19"/>
  <c r="X33" i="19"/>
  <c r="V16" i="19"/>
  <c r="V20" i="19"/>
  <c r="V24" i="19"/>
  <c r="V28" i="19"/>
  <c r="V32" i="19"/>
  <c r="V36" i="19"/>
  <c r="T44" i="18"/>
  <c r="S44" i="18"/>
  <c r="T43" i="18"/>
  <c r="S43" i="18"/>
  <c r="T42" i="18"/>
  <c r="S42" i="18"/>
  <c r="T41" i="18"/>
  <c r="S41" i="18"/>
  <c r="W36" i="18"/>
  <c r="V36" i="18"/>
  <c r="U36" i="18"/>
  <c r="F36" i="18"/>
  <c r="X36" i="18" s="1"/>
  <c r="W35" i="18"/>
  <c r="U35" i="18"/>
  <c r="F35" i="18"/>
  <c r="V35" i="18" s="1"/>
  <c r="U34" i="18"/>
  <c r="F34" i="18"/>
  <c r="W34" i="18" s="1"/>
  <c r="W33" i="18"/>
  <c r="V33" i="18"/>
  <c r="U33" i="18"/>
  <c r="F33" i="18"/>
  <c r="X33" i="18" s="1"/>
  <c r="W32" i="18"/>
  <c r="V32" i="18"/>
  <c r="U32" i="18"/>
  <c r="F32" i="18"/>
  <c r="X32" i="18" s="1"/>
  <c r="W31" i="18"/>
  <c r="U31" i="18"/>
  <c r="F31" i="18"/>
  <c r="V31" i="18" s="1"/>
  <c r="U30" i="18"/>
  <c r="F30" i="18"/>
  <c r="W30" i="18" s="1"/>
  <c r="W29" i="18"/>
  <c r="V29" i="18"/>
  <c r="U29" i="18"/>
  <c r="F29" i="18"/>
  <c r="X29" i="18" s="1"/>
  <c r="W28" i="18"/>
  <c r="V28" i="18"/>
  <c r="U28" i="18"/>
  <c r="F28" i="18"/>
  <c r="X28" i="18" s="1"/>
  <c r="W27" i="18"/>
  <c r="U27" i="18"/>
  <c r="F27" i="18"/>
  <c r="V27" i="18" s="1"/>
  <c r="U26" i="18"/>
  <c r="F26" i="18"/>
  <c r="W26" i="18" s="1"/>
  <c r="W25" i="18"/>
  <c r="V25" i="18"/>
  <c r="U25" i="18"/>
  <c r="F25" i="18"/>
  <c r="X25" i="18" s="1"/>
  <c r="W24" i="18"/>
  <c r="V24" i="18"/>
  <c r="U24" i="18"/>
  <c r="F24" i="18"/>
  <c r="X24" i="18" s="1"/>
  <c r="W23" i="18"/>
  <c r="U23" i="18"/>
  <c r="F23" i="18"/>
  <c r="V23" i="18" s="1"/>
  <c r="U22" i="18"/>
  <c r="F22" i="18"/>
  <c r="W22" i="18" s="1"/>
  <c r="W21" i="18"/>
  <c r="V21" i="18"/>
  <c r="U21" i="18"/>
  <c r="F21" i="18"/>
  <c r="X21" i="18" s="1"/>
  <c r="W20" i="18"/>
  <c r="V20" i="18"/>
  <c r="U20" i="18"/>
  <c r="F20" i="18"/>
  <c r="X20" i="18" s="1"/>
  <c r="W19" i="18"/>
  <c r="U19" i="18"/>
  <c r="F19" i="18"/>
  <c r="V19" i="18" s="1"/>
  <c r="U18" i="18"/>
  <c r="F18" i="18"/>
  <c r="W18" i="18" s="1"/>
  <c r="W17" i="18"/>
  <c r="V17" i="18"/>
  <c r="U17" i="18"/>
  <c r="F17" i="18"/>
  <c r="X17" i="18" s="1"/>
  <c r="W16" i="18"/>
  <c r="V16" i="18"/>
  <c r="U16" i="18"/>
  <c r="F16" i="18"/>
  <c r="X16" i="18" s="1"/>
  <c r="W15" i="18"/>
  <c r="U15" i="18"/>
  <c r="F15" i="18"/>
  <c r="V15" i="18" s="1"/>
  <c r="U14" i="18"/>
  <c r="F14" i="18"/>
  <c r="W14" i="18" s="1"/>
  <c r="W13" i="18"/>
  <c r="V13" i="18"/>
  <c r="U13" i="18"/>
  <c r="F13" i="18"/>
  <c r="X13" i="18" s="1"/>
  <c r="T44" i="17"/>
  <c r="S44" i="17"/>
  <c r="T43" i="17"/>
  <c r="S43" i="17"/>
  <c r="T42" i="17"/>
  <c r="S42" i="17"/>
  <c r="T41" i="17"/>
  <c r="S41" i="17"/>
  <c r="U36" i="17"/>
  <c r="F36" i="17"/>
  <c r="X36" i="17" s="1"/>
  <c r="W35" i="17"/>
  <c r="V35" i="17"/>
  <c r="U35" i="17"/>
  <c r="F35" i="17"/>
  <c r="X35" i="17" s="1"/>
  <c r="U34" i="17"/>
  <c r="F34" i="17"/>
  <c r="W34" i="17" s="1"/>
  <c r="W33" i="17"/>
  <c r="U33" i="17"/>
  <c r="F33" i="17"/>
  <c r="X33" i="17" s="1"/>
  <c r="V32" i="17"/>
  <c r="U32" i="17"/>
  <c r="F32" i="17"/>
  <c r="X32" i="17" s="1"/>
  <c r="W31" i="17"/>
  <c r="V31" i="17"/>
  <c r="U31" i="17"/>
  <c r="F31" i="17"/>
  <c r="X31" i="17" s="1"/>
  <c r="U30" i="17"/>
  <c r="F30" i="17"/>
  <c r="W30" i="17" s="1"/>
  <c r="W29" i="17"/>
  <c r="U29" i="17"/>
  <c r="F29" i="17"/>
  <c r="X29" i="17" s="1"/>
  <c r="V28" i="17"/>
  <c r="U28" i="17"/>
  <c r="F28" i="17"/>
  <c r="X28" i="17" s="1"/>
  <c r="W27" i="17"/>
  <c r="V27" i="17"/>
  <c r="U27" i="17"/>
  <c r="F27" i="17"/>
  <c r="X27" i="17" s="1"/>
  <c r="U26" i="17"/>
  <c r="F26" i="17"/>
  <c r="W26" i="17" s="1"/>
  <c r="W25" i="17"/>
  <c r="U25" i="17"/>
  <c r="F25" i="17"/>
  <c r="X25" i="17" s="1"/>
  <c r="V24" i="17"/>
  <c r="U24" i="17"/>
  <c r="F24" i="17"/>
  <c r="X24" i="17" s="1"/>
  <c r="W23" i="17"/>
  <c r="V23" i="17"/>
  <c r="U23" i="17"/>
  <c r="F23" i="17"/>
  <c r="X23" i="17" s="1"/>
  <c r="U22" i="17"/>
  <c r="F22" i="17"/>
  <c r="W22" i="17" s="1"/>
  <c r="W21" i="17"/>
  <c r="U21" i="17"/>
  <c r="F21" i="17"/>
  <c r="X21" i="17" s="1"/>
  <c r="V20" i="17"/>
  <c r="U20" i="17"/>
  <c r="F20" i="17"/>
  <c r="X20" i="17" s="1"/>
  <c r="W19" i="17"/>
  <c r="V19" i="17"/>
  <c r="U19" i="17"/>
  <c r="F19" i="17"/>
  <c r="X19" i="17" s="1"/>
  <c r="U18" i="17"/>
  <c r="F18" i="17"/>
  <c r="W18" i="17" s="1"/>
  <c r="W17" i="17"/>
  <c r="U17" i="17"/>
  <c r="F17" i="17"/>
  <c r="X17" i="17" s="1"/>
  <c r="V16" i="17"/>
  <c r="U16" i="17"/>
  <c r="F16" i="17"/>
  <c r="X16" i="17" s="1"/>
  <c r="W15" i="17"/>
  <c r="V15" i="17"/>
  <c r="U15" i="17"/>
  <c r="F15" i="17"/>
  <c r="X15" i="17" s="1"/>
  <c r="U14" i="17"/>
  <c r="F14" i="17"/>
  <c r="W14" i="17" s="1"/>
  <c r="W13" i="17"/>
  <c r="U13" i="17"/>
  <c r="F13" i="17"/>
  <c r="X13" i="17" s="1"/>
  <c r="T44" i="16"/>
  <c r="S44" i="16"/>
  <c r="T43" i="16"/>
  <c r="S43" i="16"/>
  <c r="T42" i="16"/>
  <c r="S42" i="16"/>
  <c r="T41" i="16"/>
  <c r="S41" i="16"/>
  <c r="W36" i="16"/>
  <c r="U36" i="16"/>
  <c r="F36" i="16"/>
  <c r="X36" i="16" s="1"/>
  <c r="U35" i="16"/>
  <c r="F35" i="16"/>
  <c r="X35" i="16" s="1"/>
  <c r="W34" i="16"/>
  <c r="V34" i="16"/>
  <c r="U34" i="16"/>
  <c r="F34" i="16"/>
  <c r="X34" i="16" s="1"/>
  <c r="V33" i="16"/>
  <c r="U33" i="16"/>
  <c r="F33" i="16"/>
  <c r="W33" i="16" s="1"/>
  <c r="W32" i="16"/>
  <c r="U32" i="16"/>
  <c r="F32" i="16"/>
  <c r="X32" i="16" s="1"/>
  <c r="U31" i="16"/>
  <c r="F31" i="16"/>
  <c r="X31" i="16" s="1"/>
  <c r="W30" i="16"/>
  <c r="V30" i="16"/>
  <c r="U30" i="16"/>
  <c r="F30" i="16"/>
  <c r="X30" i="16" s="1"/>
  <c r="V29" i="16"/>
  <c r="U29" i="16"/>
  <c r="F29" i="16"/>
  <c r="W29" i="16" s="1"/>
  <c r="W28" i="16"/>
  <c r="U28" i="16"/>
  <c r="F28" i="16"/>
  <c r="X28" i="16" s="1"/>
  <c r="U27" i="16"/>
  <c r="F27" i="16"/>
  <c r="X27" i="16" s="1"/>
  <c r="W26" i="16"/>
  <c r="V26" i="16"/>
  <c r="U26" i="16"/>
  <c r="F26" i="16"/>
  <c r="X26" i="16" s="1"/>
  <c r="V25" i="16"/>
  <c r="U25" i="16"/>
  <c r="F25" i="16"/>
  <c r="W25" i="16" s="1"/>
  <c r="W24" i="16"/>
  <c r="U24" i="16"/>
  <c r="F24" i="16"/>
  <c r="X24" i="16" s="1"/>
  <c r="U23" i="16"/>
  <c r="F23" i="16"/>
  <c r="X23" i="16" s="1"/>
  <c r="W22" i="16"/>
  <c r="V22" i="16"/>
  <c r="U22" i="16"/>
  <c r="F22" i="16"/>
  <c r="X22" i="16" s="1"/>
  <c r="V21" i="16"/>
  <c r="U21" i="16"/>
  <c r="F21" i="16"/>
  <c r="W21" i="16" s="1"/>
  <c r="W20" i="16"/>
  <c r="U20" i="16"/>
  <c r="F20" i="16"/>
  <c r="X20" i="16" s="1"/>
  <c r="U19" i="16"/>
  <c r="F19" i="16"/>
  <c r="W19" i="16" s="1"/>
  <c r="W18" i="16"/>
  <c r="V18" i="16"/>
  <c r="U18" i="16"/>
  <c r="F18" i="16"/>
  <c r="X18" i="16" s="1"/>
  <c r="V17" i="16"/>
  <c r="U17" i="16"/>
  <c r="F17" i="16"/>
  <c r="W17" i="16" s="1"/>
  <c r="W16" i="16"/>
  <c r="U16" i="16"/>
  <c r="F16" i="16"/>
  <c r="X16" i="16" s="1"/>
  <c r="U15" i="16"/>
  <c r="F15" i="16"/>
  <c r="W15" i="16" s="1"/>
  <c r="W14" i="16"/>
  <c r="V14" i="16"/>
  <c r="U14" i="16"/>
  <c r="F14" i="16"/>
  <c r="X14" i="16" s="1"/>
  <c r="V13" i="16"/>
  <c r="U13" i="16"/>
  <c r="F13" i="16"/>
  <c r="W13" i="16" s="1"/>
  <c r="X14" i="18" l="1"/>
  <c r="X18" i="18"/>
  <c r="X22" i="18"/>
  <c r="X26" i="18"/>
  <c r="X30" i="18"/>
  <c r="X34" i="18"/>
  <c r="X15" i="18"/>
  <c r="X19" i="18"/>
  <c r="X23" i="18"/>
  <c r="X27" i="18"/>
  <c r="X31" i="18"/>
  <c r="X35" i="18"/>
  <c r="V14" i="18"/>
  <c r="V18" i="18"/>
  <c r="V22" i="18"/>
  <c r="V26" i="18"/>
  <c r="V30" i="18"/>
  <c r="V34" i="18"/>
  <c r="X22" i="17"/>
  <c r="X26" i="17"/>
  <c r="X30" i="17"/>
  <c r="X34" i="17"/>
  <c r="V36" i="17"/>
  <c r="V13" i="17"/>
  <c r="W16" i="17"/>
  <c r="V17" i="17"/>
  <c r="W20" i="17"/>
  <c r="V21" i="17"/>
  <c r="W24" i="17"/>
  <c r="V25" i="17"/>
  <c r="W28" i="17"/>
  <c r="V29" i="17"/>
  <c r="W32" i="17"/>
  <c r="V33" i="17"/>
  <c r="W36" i="17"/>
  <c r="X14" i="17"/>
  <c r="X18" i="17"/>
  <c r="V14" i="17"/>
  <c r="V22" i="17"/>
  <c r="V30" i="17"/>
  <c r="V18" i="17"/>
  <c r="V26" i="17"/>
  <c r="V34" i="17"/>
  <c r="X15" i="16"/>
  <c r="X19" i="16"/>
  <c r="X13" i="16"/>
  <c r="V15" i="16"/>
  <c r="X17" i="16"/>
  <c r="V19" i="16"/>
  <c r="X21" i="16"/>
  <c r="V23" i="16"/>
  <c r="X25" i="16"/>
  <c r="V27" i="16"/>
  <c r="X29" i="16"/>
  <c r="V31" i="16"/>
  <c r="X33" i="16"/>
  <c r="V35" i="16"/>
  <c r="V16" i="16"/>
  <c r="V20" i="16"/>
  <c r="W23" i="16"/>
  <c r="V24" i="16"/>
  <c r="W27" i="16"/>
  <c r="V28" i="16"/>
  <c r="W31" i="16"/>
  <c r="V32" i="16"/>
  <c r="W35" i="16"/>
  <c r="V36" i="16"/>
  <c r="T44" i="15"/>
  <c r="S44" i="15"/>
  <c r="T43" i="15"/>
  <c r="S43" i="15"/>
  <c r="T42" i="15"/>
  <c r="S42" i="15"/>
  <c r="T41" i="15"/>
  <c r="S41" i="15"/>
  <c r="W37" i="15"/>
  <c r="V37" i="15"/>
  <c r="U37" i="15"/>
  <c r="F37" i="15"/>
  <c r="X37" i="15" s="1"/>
  <c r="W36" i="15"/>
  <c r="V36" i="15"/>
  <c r="U36" i="15"/>
  <c r="F36" i="15"/>
  <c r="X36" i="15" s="1"/>
  <c r="W35" i="15"/>
  <c r="U35" i="15"/>
  <c r="F35" i="15"/>
  <c r="V35" i="15" s="1"/>
  <c r="U34" i="15"/>
  <c r="F34" i="15"/>
  <c r="W34" i="15" s="1"/>
  <c r="W33" i="15"/>
  <c r="V33" i="15"/>
  <c r="U33" i="15"/>
  <c r="F33" i="15"/>
  <c r="X33" i="15" s="1"/>
  <c r="W32" i="15"/>
  <c r="V32" i="15"/>
  <c r="U32" i="15"/>
  <c r="F32" i="15"/>
  <c r="X32" i="15" s="1"/>
  <c r="W31" i="15"/>
  <c r="U31" i="15"/>
  <c r="F31" i="15"/>
  <c r="V31" i="15" s="1"/>
  <c r="U30" i="15"/>
  <c r="F30" i="15"/>
  <c r="W30" i="15" s="1"/>
  <c r="AO29" i="15"/>
  <c r="W29" i="15"/>
  <c r="U29" i="15"/>
  <c r="F29" i="15"/>
  <c r="V29" i="15" s="1"/>
  <c r="U28" i="15"/>
  <c r="F28" i="15"/>
  <c r="W28" i="15" s="1"/>
  <c r="W27" i="15"/>
  <c r="V27" i="15"/>
  <c r="U27" i="15"/>
  <c r="F27" i="15"/>
  <c r="X27" i="15" s="1"/>
  <c r="W26" i="15"/>
  <c r="V26" i="15"/>
  <c r="U26" i="15"/>
  <c r="F26" i="15"/>
  <c r="X26" i="15" s="1"/>
  <c r="W25" i="15"/>
  <c r="U25" i="15"/>
  <c r="F25" i="15"/>
  <c r="V25" i="15" s="1"/>
  <c r="U24" i="15"/>
  <c r="F24" i="15"/>
  <c r="W24" i="15" s="1"/>
  <c r="W23" i="15"/>
  <c r="V23" i="15"/>
  <c r="U23" i="15"/>
  <c r="F23" i="15"/>
  <c r="X23" i="15" s="1"/>
  <c r="W22" i="15"/>
  <c r="V22" i="15"/>
  <c r="U22" i="15"/>
  <c r="F22" i="15"/>
  <c r="X22" i="15" s="1"/>
  <c r="W21" i="15"/>
  <c r="U21" i="15"/>
  <c r="F21" i="15"/>
  <c r="V21" i="15" s="1"/>
  <c r="U20" i="15"/>
  <c r="F20" i="15"/>
  <c r="W20" i="15" s="1"/>
  <c r="W19" i="15"/>
  <c r="V19" i="15"/>
  <c r="U19" i="15"/>
  <c r="F19" i="15"/>
  <c r="X19" i="15" s="1"/>
  <c r="W18" i="15"/>
  <c r="V18" i="15"/>
  <c r="U18" i="15"/>
  <c r="F18" i="15"/>
  <c r="X18" i="15" s="1"/>
  <c r="W17" i="15"/>
  <c r="U17" i="15"/>
  <c r="F17" i="15"/>
  <c r="V17" i="15" s="1"/>
  <c r="U16" i="15"/>
  <c r="F16" i="15"/>
  <c r="W16" i="15" s="1"/>
  <c r="W15" i="15"/>
  <c r="V15" i="15"/>
  <c r="U15" i="15"/>
  <c r="F15" i="15"/>
  <c r="X15" i="15" s="1"/>
  <c r="W14" i="15"/>
  <c r="V14" i="15"/>
  <c r="U14" i="15"/>
  <c r="F14" i="15"/>
  <c r="X14" i="15" s="1"/>
  <c r="W13" i="15"/>
  <c r="U13" i="15"/>
  <c r="F13" i="15"/>
  <c r="V13" i="15" s="1"/>
  <c r="X16" i="15" l="1"/>
  <c r="X20" i="15"/>
  <c r="X24" i="15"/>
  <c r="X28" i="15"/>
  <c r="X30" i="15"/>
  <c r="X34" i="15"/>
  <c r="X13" i="15"/>
  <c r="X17" i="15"/>
  <c r="X21" i="15"/>
  <c r="X25" i="15"/>
  <c r="X29" i="15"/>
  <c r="X31" i="15"/>
  <c r="X35" i="15"/>
  <c r="V16" i="15"/>
  <c r="V20" i="15"/>
  <c r="V24" i="15"/>
  <c r="V28" i="15"/>
  <c r="AN29" i="15"/>
  <c r="V30" i="15"/>
  <c r="V34" i="15"/>
  <c r="T44" i="13"/>
  <c r="S44" i="13"/>
  <c r="T43" i="13"/>
  <c r="S43" i="13"/>
  <c r="T42" i="13"/>
  <c r="S42" i="13"/>
  <c r="T41" i="13"/>
  <c r="S41" i="13"/>
  <c r="U37" i="13"/>
  <c r="F37" i="13"/>
  <c r="W37" i="13" s="1"/>
  <c r="W36" i="13"/>
  <c r="V36" i="13"/>
  <c r="U36" i="13"/>
  <c r="F36" i="13"/>
  <c r="X36" i="13" s="1"/>
  <c r="W35" i="13"/>
  <c r="V35" i="13"/>
  <c r="U35" i="13"/>
  <c r="F35" i="13"/>
  <c r="X35" i="13" s="1"/>
  <c r="W34" i="13"/>
  <c r="U34" i="13"/>
  <c r="F34" i="13"/>
  <c r="V34" i="13" s="1"/>
  <c r="X33" i="13"/>
  <c r="W33" i="13"/>
  <c r="V33" i="13"/>
  <c r="U33" i="13"/>
  <c r="U32" i="13"/>
  <c r="F32" i="13"/>
  <c r="W32" i="13" s="1"/>
  <c r="W31" i="13"/>
  <c r="V31" i="13"/>
  <c r="U31" i="13"/>
  <c r="F31" i="13"/>
  <c r="X31" i="13" s="1"/>
  <c r="W30" i="13"/>
  <c r="V30" i="13"/>
  <c r="U30" i="13"/>
  <c r="F30" i="13"/>
  <c r="X30" i="13" s="1"/>
  <c r="AO29" i="13"/>
  <c r="W29" i="13"/>
  <c r="V29" i="13"/>
  <c r="U29" i="13"/>
  <c r="F29" i="13"/>
  <c r="X29" i="13" s="1"/>
  <c r="W28" i="13"/>
  <c r="V28" i="13"/>
  <c r="U28" i="13"/>
  <c r="F28" i="13"/>
  <c r="X28" i="13" s="1"/>
  <c r="X27" i="13"/>
  <c r="W27" i="13"/>
  <c r="V27" i="13"/>
  <c r="U27" i="13"/>
  <c r="W26" i="13"/>
  <c r="U26" i="13"/>
  <c r="F26" i="13"/>
  <c r="V26" i="13" s="1"/>
  <c r="U25" i="13"/>
  <c r="F25" i="13"/>
  <c r="W25" i="13" s="1"/>
  <c r="W24" i="13"/>
  <c r="V24" i="13"/>
  <c r="U24" i="13"/>
  <c r="F24" i="13"/>
  <c r="X24" i="13" s="1"/>
  <c r="X23" i="13"/>
  <c r="W23" i="13"/>
  <c r="V23" i="13"/>
  <c r="U23" i="13"/>
  <c r="X22" i="13"/>
  <c r="W22" i="13"/>
  <c r="V22" i="13"/>
  <c r="U22" i="13"/>
  <c r="W21" i="13"/>
  <c r="V21" i="13"/>
  <c r="U21" i="13"/>
  <c r="F21" i="13"/>
  <c r="X21" i="13" s="1"/>
  <c r="X20" i="13"/>
  <c r="W20" i="13"/>
  <c r="V20" i="13"/>
  <c r="U20" i="13"/>
  <c r="W19" i="13"/>
  <c r="U19" i="13"/>
  <c r="F19" i="13"/>
  <c r="V19" i="13" s="1"/>
  <c r="U18" i="13"/>
  <c r="F18" i="13"/>
  <c r="W18" i="13" s="1"/>
  <c r="W17" i="13"/>
  <c r="V17" i="13"/>
  <c r="U17" i="13"/>
  <c r="F17" i="13"/>
  <c r="X17" i="13" s="1"/>
  <c r="W16" i="13"/>
  <c r="V16" i="13"/>
  <c r="U16" i="13"/>
  <c r="F16" i="13"/>
  <c r="X16" i="13" s="1"/>
  <c r="W15" i="13"/>
  <c r="U15" i="13"/>
  <c r="F15" i="13"/>
  <c r="V15" i="13" s="1"/>
  <c r="U14" i="13"/>
  <c r="F14" i="13"/>
  <c r="W14" i="13" s="1"/>
  <c r="X13" i="13"/>
  <c r="W13" i="13"/>
  <c r="V13" i="13"/>
  <c r="U13" i="13"/>
  <c r="T44" i="14"/>
  <c r="S44" i="14"/>
  <c r="T43" i="14"/>
  <c r="S43" i="14"/>
  <c r="T42" i="14"/>
  <c r="S42" i="14"/>
  <c r="T41" i="14"/>
  <c r="S41" i="14"/>
  <c r="W37" i="14"/>
  <c r="U37" i="14"/>
  <c r="F37" i="14"/>
  <c r="X37" i="14" s="1"/>
  <c r="U36" i="14"/>
  <c r="F36" i="14"/>
  <c r="W36" i="14" s="1"/>
  <c r="W35" i="14"/>
  <c r="V35" i="14"/>
  <c r="U35" i="14"/>
  <c r="F35" i="14"/>
  <c r="X35" i="14" s="1"/>
  <c r="V34" i="14"/>
  <c r="U34" i="14"/>
  <c r="F34" i="14"/>
  <c r="W34" i="14" s="1"/>
  <c r="W33" i="14"/>
  <c r="U33" i="14"/>
  <c r="F33" i="14"/>
  <c r="X33" i="14" s="1"/>
  <c r="U32" i="14"/>
  <c r="F32" i="14"/>
  <c r="W32" i="14" s="1"/>
  <c r="W31" i="14"/>
  <c r="V31" i="14"/>
  <c r="U31" i="14"/>
  <c r="F31" i="14"/>
  <c r="X31" i="14" s="1"/>
  <c r="V30" i="14"/>
  <c r="U30" i="14"/>
  <c r="F30" i="14"/>
  <c r="W30" i="14" s="1"/>
  <c r="AO29" i="14"/>
  <c r="W29" i="14"/>
  <c r="V29" i="14"/>
  <c r="U29" i="14"/>
  <c r="F29" i="14"/>
  <c r="X29" i="14" s="1"/>
  <c r="V28" i="14"/>
  <c r="U28" i="14"/>
  <c r="F28" i="14"/>
  <c r="W28" i="14" s="1"/>
  <c r="W27" i="14"/>
  <c r="U27" i="14"/>
  <c r="F27" i="14"/>
  <c r="X27" i="14" s="1"/>
  <c r="U26" i="14"/>
  <c r="F26" i="14"/>
  <c r="W26" i="14" s="1"/>
  <c r="W25" i="14"/>
  <c r="V25" i="14"/>
  <c r="U25" i="14"/>
  <c r="F25" i="14"/>
  <c r="X25" i="14" s="1"/>
  <c r="X24" i="14"/>
  <c r="W24" i="14"/>
  <c r="V24" i="14"/>
  <c r="U24" i="14"/>
  <c r="X23" i="14"/>
  <c r="W23" i="14"/>
  <c r="V23" i="14"/>
  <c r="U23" i="14"/>
  <c r="V22" i="14"/>
  <c r="U22" i="14"/>
  <c r="F22" i="14"/>
  <c r="W22" i="14" s="1"/>
  <c r="W21" i="14"/>
  <c r="U21" i="14"/>
  <c r="F21" i="14"/>
  <c r="X21" i="14" s="1"/>
  <c r="U20" i="14"/>
  <c r="F20" i="14"/>
  <c r="AN29" i="14" s="1"/>
  <c r="W19" i="14"/>
  <c r="V19" i="14"/>
  <c r="U19" i="14"/>
  <c r="F19" i="14"/>
  <c r="X19" i="14" s="1"/>
  <c r="V18" i="14"/>
  <c r="U18" i="14"/>
  <c r="F18" i="14"/>
  <c r="W18" i="14" s="1"/>
  <c r="X17" i="14"/>
  <c r="W17" i="14"/>
  <c r="V17" i="14"/>
  <c r="U17" i="14"/>
  <c r="X16" i="14"/>
  <c r="W16" i="14"/>
  <c r="V16" i="14"/>
  <c r="U16" i="14"/>
  <c r="W15" i="14"/>
  <c r="U15" i="14"/>
  <c r="F15" i="14"/>
  <c r="X15" i="14" s="1"/>
  <c r="X14" i="14"/>
  <c r="W14" i="14"/>
  <c r="V14" i="14"/>
  <c r="U14" i="14"/>
  <c r="X13" i="14"/>
  <c r="W13" i="14"/>
  <c r="V13" i="14"/>
  <c r="U13" i="14"/>
  <c r="X14" i="13" l="1"/>
  <c r="X18" i="13"/>
  <c r="X25" i="13"/>
  <c r="AN29" i="13"/>
  <c r="X32" i="13"/>
  <c r="X37" i="13"/>
  <c r="X15" i="13"/>
  <c r="X19" i="13"/>
  <c r="X26" i="13"/>
  <c r="X34" i="13"/>
  <c r="V14" i="13"/>
  <c r="V18" i="13"/>
  <c r="V25" i="13"/>
  <c r="V32" i="13"/>
  <c r="V37" i="13"/>
  <c r="X20" i="14"/>
  <c r="X26" i="14"/>
  <c r="X32" i="14"/>
  <c r="X36" i="14"/>
  <c r="X18" i="14"/>
  <c r="V20" i="14"/>
  <c r="X22" i="14"/>
  <c r="V26" i="14"/>
  <c r="X28" i="14"/>
  <c r="X30" i="14"/>
  <c r="V32" i="14"/>
  <c r="X34" i="14"/>
  <c r="V36" i="14"/>
  <c r="V15" i="14"/>
  <c r="W20" i="14"/>
  <c r="V21" i="14"/>
  <c r="V27" i="14"/>
  <c r="V33" i="14"/>
  <c r="V37" i="14"/>
  <c r="O14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W30" i="3" s="1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W26" i="3" s="1"/>
  <c r="G26" i="3"/>
  <c r="F26" i="3"/>
  <c r="E26" i="3"/>
  <c r="D26" i="3"/>
  <c r="C26" i="3"/>
  <c r="B26" i="3"/>
  <c r="T44" i="24"/>
  <c r="S44" i="24"/>
  <c r="V37" i="24"/>
  <c r="U37" i="24"/>
  <c r="F37" i="24"/>
  <c r="X37" i="24" s="1"/>
  <c r="W36" i="24"/>
  <c r="V36" i="24"/>
  <c r="U36" i="24"/>
  <c r="F36" i="24"/>
  <c r="X36" i="24" s="1"/>
  <c r="W35" i="24"/>
  <c r="U35" i="24"/>
  <c r="F35" i="24"/>
  <c r="V35" i="24" s="1"/>
  <c r="U34" i="24"/>
  <c r="F34" i="24"/>
  <c r="W34" i="24" s="1"/>
  <c r="V33" i="24"/>
  <c r="U33" i="24"/>
  <c r="F33" i="24"/>
  <c r="X33" i="24" s="1"/>
  <c r="W32" i="24"/>
  <c r="V32" i="24"/>
  <c r="U32" i="24"/>
  <c r="F32" i="24"/>
  <c r="X32" i="24" s="1"/>
  <c r="W31" i="24"/>
  <c r="U31" i="24"/>
  <c r="F31" i="24"/>
  <c r="V31" i="24" s="1"/>
  <c r="U30" i="24"/>
  <c r="F30" i="24"/>
  <c r="W30" i="24" s="1"/>
  <c r="V29" i="24"/>
  <c r="U29" i="24"/>
  <c r="F29" i="24"/>
  <c r="X29" i="24" s="1"/>
  <c r="T44" i="23"/>
  <c r="S44" i="23"/>
  <c r="W37" i="23"/>
  <c r="V37" i="23"/>
  <c r="U37" i="23"/>
  <c r="F37" i="23"/>
  <c r="X37" i="23" s="1"/>
  <c r="W36" i="23"/>
  <c r="V36" i="23"/>
  <c r="U36" i="23"/>
  <c r="F36" i="23"/>
  <c r="X36" i="23" s="1"/>
  <c r="W35" i="23"/>
  <c r="U35" i="23"/>
  <c r="F35" i="23"/>
  <c r="V35" i="23" s="1"/>
  <c r="U34" i="23"/>
  <c r="F34" i="23"/>
  <c r="W34" i="23" s="1"/>
  <c r="W33" i="23"/>
  <c r="V33" i="23"/>
  <c r="U33" i="23"/>
  <c r="F33" i="23"/>
  <c r="X33" i="23" s="1"/>
  <c r="W32" i="23"/>
  <c r="V32" i="23"/>
  <c r="U32" i="23"/>
  <c r="F32" i="23"/>
  <c r="X32" i="23" s="1"/>
  <c r="W31" i="23"/>
  <c r="U31" i="23"/>
  <c r="F31" i="23"/>
  <c r="V31" i="23" s="1"/>
  <c r="U30" i="23"/>
  <c r="F30" i="23"/>
  <c r="W30" i="23" s="1"/>
  <c r="W29" i="23"/>
  <c r="V29" i="23"/>
  <c r="U29" i="23"/>
  <c r="F29" i="23"/>
  <c r="X29" i="23" s="1"/>
  <c r="T44" i="22"/>
  <c r="S44" i="22"/>
  <c r="W37" i="22"/>
  <c r="U37" i="22"/>
  <c r="F37" i="22"/>
  <c r="X37" i="22" s="1"/>
  <c r="U36" i="22"/>
  <c r="F36" i="22"/>
  <c r="X36" i="22" s="1"/>
  <c r="W35" i="22"/>
  <c r="V35" i="22"/>
  <c r="U35" i="22"/>
  <c r="F35" i="22"/>
  <c r="X35" i="22" s="1"/>
  <c r="V34" i="22"/>
  <c r="U34" i="22"/>
  <c r="F34" i="22"/>
  <c r="W34" i="22" s="1"/>
  <c r="W33" i="22"/>
  <c r="U33" i="22"/>
  <c r="F33" i="22"/>
  <c r="X33" i="22" s="1"/>
  <c r="U32" i="22"/>
  <c r="F32" i="22"/>
  <c r="X32" i="22" s="1"/>
  <c r="W31" i="22"/>
  <c r="V31" i="22"/>
  <c r="U31" i="22"/>
  <c r="F31" i="22"/>
  <c r="X31" i="22" s="1"/>
  <c r="V30" i="22"/>
  <c r="U30" i="22"/>
  <c r="F30" i="22"/>
  <c r="W30" i="22" s="1"/>
  <c r="W29" i="22"/>
  <c r="U29" i="22"/>
  <c r="F29" i="22"/>
  <c r="X29" i="22" s="1"/>
  <c r="W37" i="12"/>
  <c r="U37" i="12"/>
  <c r="F37" i="12"/>
  <c r="V37" i="12" s="1"/>
  <c r="U36" i="12"/>
  <c r="F36" i="12"/>
  <c r="W36" i="12" s="1"/>
  <c r="W35" i="12"/>
  <c r="V35" i="12"/>
  <c r="U35" i="12"/>
  <c r="F35" i="12"/>
  <c r="X35" i="12" s="1"/>
  <c r="X37" i="11"/>
  <c r="W37" i="11"/>
  <c r="V37" i="11"/>
  <c r="U37" i="11"/>
  <c r="X36" i="11"/>
  <c r="W36" i="11"/>
  <c r="V36" i="11"/>
  <c r="U36" i="11"/>
  <c r="X35" i="11"/>
  <c r="W35" i="11"/>
  <c r="V35" i="11"/>
  <c r="U35" i="11"/>
  <c r="W37" i="10"/>
  <c r="V37" i="10"/>
  <c r="U37" i="10"/>
  <c r="F37" i="10"/>
  <c r="X37" i="10" s="1"/>
  <c r="W36" i="10"/>
  <c r="V36" i="10"/>
  <c r="U36" i="10"/>
  <c r="F36" i="10"/>
  <c r="X36" i="10" s="1"/>
  <c r="W35" i="10"/>
  <c r="U35" i="10"/>
  <c r="F35" i="10"/>
  <c r="V35" i="10" s="1"/>
  <c r="W37" i="9"/>
  <c r="V37" i="9"/>
  <c r="U37" i="9"/>
  <c r="F37" i="9"/>
  <c r="X37" i="9" s="1"/>
  <c r="W36" i="9"/>
  <c r="V36" i="9"/>
  <c r="U36" i="9"/>
  <c r="F36" i="9"/>
  <c r="X36" i="9" s="1"/>
  <c r="W35" i="9"/>
  <c r="U35" i="9"/>
  <c r="F35" i="9"/>
  <c r="V35" i="9" s="1"/>
  <c r="W37" i="8"/>
  <c r="V37" i="8"/>
  <c r="U37" i="8"/>
  <c r="F37" i="8"/>
  <c r="X37" i="8" s="1"/>
  <c r="W36" i="8"/>
  <c r="V36" i="8"/>
  <c r="U36" i="8"/>
  <c r="F36" i="8"/>
  <c r="X36" i="8" s="1"/>
  <c r="W35" i="8"/>
  <c r="U35" i="8"/>
  <c r="F35" i="8"/>
  <c r="V35" i="8" s="1"/>
  <c r="X37" i="6"/>
  <c r="W37" i="6"/>
  <c r="V37" i="6"/>
  <c r="U37" i="6"/>
  <c r="X36" i="6"/>
  <c r="W36" i="6"/>
  <c r="V36" i="6"/>
  <c r="U36" i="6"/>
  <c r="X35" i="6"/>
  <c r="W35" i="6"/>
  <c r="V35" i="6"/>
  <c r="U35" i="6"/>
  <c r="F37" i="6"/>
  <c r="F36" i="6"/>
  <c r="F35" i="6"/>
  <c r="X37" i="5"/>
  <c r="W37" i="5"/>
  <c r="V37" i="5"/>
  <c r="U37" i="5"/>
  <c r="X36" i="5"/>
  <c r="W36" i="5"/>
  <c r="V36" i="5"/>
  <c r="U36" i="5"/>
  <c r="X35" i="5"/>
  <c r="W35" i="5"/>
  <c r="V35" i="5"/>
  <c r="U35" i="5"/>
  <c r="F37" i="5"/>
  <c r="F36" i="5"/>
  <c r="F35" i="5"/>
  <c r="X37" i="4"/>
  <c r="W37" i="4"/>
  <c r="V37" i="4"/>
  <c r="U37" i="4"/>
  <c r="X36" i="4"/>
  <c r="W36" i="4"/>
  <c r="V36" i="4"/>
  <c r="U36" i="4"/>
  <c r="X35" i="4"/>
  <c r="W35" i="4"/>
  <c r="V35" i="4"/>
  <c r="U35" i="4"/>
  <c r="F37" i="4"/>
  <c r="F36" i="4"/>
  <c r="F35" i="4"/>
  <c r="W37" i="20"/>
  <c r="V37" i="20"/>
  <c r="U37" i="20"/>
  <c r="F37" i="20"/>
  <c r="X37" i="20" s="1"/>
  <c r="W36" i="20"/>
  <c r="V36" i="20"/>
  <c r="U36" i="20"/>
  <c r="F36" i="20"/>
  <c r="X36" i="20" s="1"/>
  <c r="W35" i="20"/>
  <c r="U35" i="20"/>
  <c r="F35" i="20"/>
  <c r="V35" i="20" s="1"/>
  <c r="X37" i="1"/>
  <c r="W37" i="1"/>
  <c r="V37" i="1"/>
  <c r="U37" i="1"/>
  <c r="X36" i="1"/>
  <c r="W36" i="1"/>
  <c r="V36" i="1"/>
  <c r="U36" i="1"/>
  <c r="X35" i="1"/>
  <c r="W35" i="1"/>
  <c r="V35" i="1"/>
  <c r="U35" i="1"/>
  <c r="F37" i="1"/>
  <c r="F36" i="1"/>
  <c r="F35" i="1"/>
  <c r="U34" i="1"/>
  <c r="F34" i="1"/>
  <c r="X34" i="1" s="1"/>
  <c r="X27" i="3" l="1"/>
  <c r="V27" i="3"/>
  <c r="X29" i="3"/>
  <c r="V28" i="3"/>
  <c r="V26" i="3"/>
  <c r="X28" i="3"/>
  <c r="V29" i="3"/>
  <c r="W29" i="3"/>
  <c r="U30" i="3"/>
  <c r="U28" i="3"/>
  <c r="V30" i="3"/>
  <c r="X26" i="3"/>
  <c r="U27" i="3"/>
  <c r="U26" i="3"/>
  <c r="W28" i="3"/>
  <c r="X30" i="3"/>
  <c r="W27" i="3"/>
  <c r="U29" i="3"/>
  <c r="X31" i="24"/>
  <c r="X35" i="24"/>
  <c r="W29" i="24"/>
  <c r="V30" i="24"/>
  <c r="W33" i="24"/>
  <c r="V34" i="24"/>
  <c r="W37" i="24"/>
  <c r="X30" i="24"/>
  <c r="X34" i="24"/>
  <c r="X30" i="23"/>
  <c r="X34" i="23"/>
  <c r="X31" i="23"/>
  <c r="X35" i="23"/>
  <c r="V30" i="23"/>
  <c r="V34" i="23"/>
  <c r="X30" i="22"/>
  <c r="V32" i="22"/>
  <c r="X34" i="22"/>
  <c r="V36" i="22"/>
  <c r="V29" i="22"/>
  <c r="W32" i="22"/>
  <c r="V33" i="22"/>
  <c r="W36" i="22"/>
  <c r="V37" i="22"/>
  <c r="X36" i="12"/>
  <c r="X37" i="12"/>
  <c r="V36" i="12"/>
  <c r="X35" i="10"/>
  <c r="X35" i="9"/>
  <c r="X35" i="8"/>
  <c r="X35" i="20"/>
  <c r="V34" i="1"/>
  <c r="W34" i="1"/>
  <c r="T44" i="12"/>
  <c r="S44" i="12"/>
  <c r="T43" i="12"/>
  <c r="S43" i="12"/>
  <c r="T42" i="12"/>
  <c r="S42" i="12"/>
  <c r="T41" i="12"/>
  <c r="S41" i="12"/>
  <c r="U34" i="12"/>
  <c r="F34" i="12"/>
  <c r="V34" i="12" s="1"/>
  <c r="U33" i="12"/>
  <c r="F33" i="12"/>
  <c r="W33" i="12" s="1"/>
  <c r="U32" i="12"/>
  <c r="F32" i="12"/>
  <c r="X32" i="12" s="1"/>
  <c r="U31" i="12"/>
  <c r="F31" i="12"/>
  <c r="X31" i="12" s="1"/>
  <c r="U30" i="12"/>
  <c r="F30" i="12"/>
  <c r="V30" i="12" s="1"/>
  <c r="AO29" i="12"/>
  <c r="U29" i="12"/>
  <c r="F29" i="12"/>
  <c r="X29" i="12" s="1"/>
  <c r="U28" i="12"/>
  <c r="F28" i="12"/>
  <c r="V28" i="12" s="1"/>
  <c r="U27" i="12"/>
  <c r="F27" i="12"/>
  <c r="W27" i="12" s="1"/>
  <c r="U26" i="12"/>
  <c r="F26" i="12"/>
  <c r="X26" i="12" s="1"/>
  <c r="W25" i="12"/>
  <c r="U25" i="12"/>
  <c r="F25" i="12"/>
  <c r="X25" i="12" s="1"/>
  <c r="U24" i="12"/>
  <c r="F24" i="12"/>
  <c r="V24" i="12" s="1"/>
  <c r="U23" i="12"/>
  <c r="F23" i="12"/>
  <c r="W23" i="12" s="1"/>
  <c r="U22" i="12"/>
  <c r="F22" i="12"/>
  <c r="X22" i="12" s="1"/>
  <c r="U21" i="12"/>
  <c r="F21" i="12"/>
  <c r="X21" i="12" s="1"/>
  <c r="U20" i="12"/>
  <c r="F20" i="12"/>
  <c r="V20" i="12" s="1"/>
  <c r="U19" i="12"/>
  <c r="F19" i="12"/>
  <c r="W19" i="12" s="1"/>
  <c r="W18" i="12"/>
  <c r="U18" i="12"/>
  <c r="F18" i="12"/>
  <c r="X18" i="12" s="1"/>
  <c r="U17" i="12"/>
  <c r="F17" i="12"/>
  <c r="X17" i="12" s="1"/>
  <c r="U16" i="12"/>
  <c r="F16" i="12"/>
  <c r="V16" i="12" s="1"/>
  <c r="U15" i="12"/>
  <c r="F15" i="12"/>
  <c r="W15" i="12" s="1"/>
  <c r="U14" i="12"/>
  <c r="F14" i="12"/>
  <c r="X14" i="12" s="1"/>
  <c r="U13" i="12"/>
  <c r="F13" i="12"/>
  <c r="V13" i="12" s="1"/>
  <c r="W17" i="12" l="1"/>
  <c r="W24" i="12"/>
  <c r="W32" i="12"/>
  <c r="W31" i="12"/>
  <c r="W14" i="12"/>
  <c r="W29" i="12"/>
  <c r="W30" i="12"/>
  <c r="W13" i="12"/>
  <c r="W28" i="12"/>
  <c r="V14" i="12"/>
  <c r="V17" i="12"/>
  <c r="V18" i="12"/>
  <c r="W26" i="12"/>
  <c r="V29" i="12"/>
  <c r="V31" i="12"/>
  <c r="V32" i="12"/>
  <c r="AN29" i="12"/>
  <c r="W16" i="12"/>
  <c r="V21" i="12"/>
  <c r="V22" i="12"/>
  <c r="W34" i="12"/>
  <c r="W20" i="12"/>
  <c r="W21" i="12"/>
  <c r="W22" i="12"/>
  <c r="V25" i="12"/>
  <c r="V26" i="12"/>
  <c r="X15" i="12"/>
  <c r="X19" i="12"/>
  <c r="X23" i="12"/>
  <c r="X27" i="12"/>
  <c r="X33" i="12"/>
  <c r="X16" i="12"/>
  <c r="X20" i="12"/>
  <c r="X24" i="12"/>
  <c r="X28" i="12"/>
  <c r="X30" i="12"/>
  <c r="X34" i="12"/>
  <c r="X13" i="12"/>
  <c r="V15" i="12"/>
  <c r="V19" i="12"/>
  <c r="V23" i="12"/>
  <c r="V27" i="12"/>
  <c r="V33" i="12"/>
  <c r="T44" i="11"/>
  <c r="S44" i="11"/>
  <c r="T43" i="11"/>
  <c r="S43" i="11"/>
  <c r="X34" i="11"/>
  <c r="W34" i="11"/>
  <c r="V34" i="11"/>
  <c r="U34" i="11"/>
  <c r="X33" i="11"/>
  <c r="W33" i="11"/>
  <c r="V33" i="11"/>
  <c r="U33" i="11"/>
  <c r="X32" i="11"/>
  <c r="W32" i="11"/>
  <c r="V32" i="11"/>
  <c r="U32" i="1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T42" i="11"/>
  <c r="S42" i="11"/>
  <c r="T41" i="11"/>
  <c r="S41" i="11"/>
  <c r="X31" i="11"/>
  <c r="W31" i="11"/>
  <c r="V31" i="11"/>
  <c r="U31" i="11"/>
  <c r="X30" i="11"/>
  <c r="W30" i="11"/>
  <c r="V30" i="11"/>
  <c r="U30" i="11"/>
  <c r="AO29" i="11"/>
  <c r="AN29" i="11"/>
  <c r="X29" i="11"/>
  <c r="W29" i="11"/>
  <c r="V29" i="11"/>
  <c r="U29" i="11"/>
  <c r="X28" i="11"/>
  <c r="W28" i="11"/>
  <c r="V28" i="11"/>
  <c r="U28" i="11"/>
  <c r="X27" i="11"/>
  <c r="W27" i="11"/>
  <c r="V27" i="11"/>
  <c r="U27" i="11"/>
  <c r="X26" i="11"/>
  <c r="W26" i="11"/>
  <c r="V26" i="11"/>
  <c r="U26" i="11"/>
  <c r="X25" i="11"/>
  <c r="W25" i="11"/>
  <c r="V25" i="11"/>
  <c r="U25" i="11"/>
  <c r="X24" i="11"/>
  <c r="W24" i="11"/>
  <c r="V24" i="11"/>
  <c r="U24" i="11"/>
  <c r="X23" i="11"/>
  <c r="W23" i="11"/>
  <c r="V23" i="11"/>
  <c r="U23" i="11"/>
  <c r="X22" i="11"/>
  <c r="W22" i="11"/>
  <c r="V22" i="11"/>
  <c r="U22" i="11"/>
  <c r="X21" i="11"/>
  <c r="W21" i="11"/>
  <c r="V21" i="11"/>
  <c r="U21" i="11"/>
  <c r="X20" i="11"/>
  <c r="W20" i="11"/>
  <c r="V20" i="11"/>
  <c r="U20" i="1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V15" i="11"/>
  <c r="U15" i="11"/>
  <c r="X14" i="11"/>
  <c r="W14" i="11"/>
  <c r="V14" i="11"/>
  <c r="U14" i="11"/>
  <c r="X13" i="11"/>
  <c r="W13" i="11"/>
  <c r="V13" i="11"/>
  <c r="U13" i="11"/>
  <c r="T44" i="10" l="1"/>
  <c r="S44" i="10"/>
  <c r="T43" i="10"/>
  <c r="S43" i="10"/>
  <c r="T42" i="10"/>
  <c r="S42" i="10"/>
  <c r="T41" i="10"/>
  <c r="S41" i="10"/>
  <c r="U34" i="10"/>
  <c r="F34" i="10"/>
  <c r="X34" i="10" s="1"/>
  <c r="U33" i="10"/>
  <c r="F33" i="10"/>
  <c r="V33" i="10" s="1"/>
  <c r="U32" i="10"/>
  <c r="F32" i="10"/>
  <c r="V32" i="10" s="1"/>
  <c r="U31" i="10"/>
  <c r="F31" i="10"/>
  <c r="W31" i="10" s="1"/>
  <c r="U30" i="10"/>
  <c r="F30" i="10"/>
  <c r="X30" i="10" s="1"/>
  <c r="AO29" i="10"/>
  <c r="U29" i="10"/>
  <c r="F29" i="10"/>
  <c r="W29" i="10" s="1"/>
  <c r="U28" i="10"/>
  <c r="F28" i="10"/>
  <c r="W28" i="10" s="1"/>
  <c r="U27" i="10"/>
  <c r="F27" i="10"/>
  <c r="V27" i="10" s="1"/>
  <c r="U26" i="10"/>
  <c r="F26" i="10"/>
  <c r="V26" i="10" s="1"/>
  <c r="U25" i="10"/>
  <c r="F25" i="10"/>
  <c r="W25" i="10" s="1"/>
  <c r="U24" i="10"/>
  <c r="F24" i="10"/>
  <c r="X24" i="10" s="1"/>
  <c r="U23" i="10"/>
  <c r="F23" i="10"/>
  <c r="X23" i="10" s="1"/>
  <c r="U22" i="10"/>
  <c r="F22" i="10"/>
  <c r="V22" i="10" s="1"/>
  <c r="U21" i="10"/>
  <c r="F21" i="10"/>
  <c r="W21" i="10" s="1"/>
  <c r="U20" i="10"/>
  <c r="F20" i="10"/>
  <c r="X20" i="10" s="1"/>
  <c r="U19" i="10"/>
  <c r="F19" i="10"/>
  <c r="W19" i="10" s="1"/>
  <c r="U18" i="10"/>
  <c r="F18" i="10"/>
  <c r="V18" i="10" s="1"/>
  <c r="U17" i="10"/>
  <c r="F17" i="10"/>
  <c r="X17" i="10" s="1"/>
  <c r="U16" i="10"/>
  <c r="F16" i="10"/>
  <c r="X16" i="10" s="1"/>
  <c r="U15" i="10"/>
  <c r="F15" i="10"/>
  <c r="W15" i="10" s="1"/>
  <c r="U14" i="10"/>
  <c r="F14" i="10"/>
  <c r="U13" i="10"/>
  <c r="F13" i="10"/>
  <c r="W13" i="10" s="1"/>
  <c r="T44" i="9"/>
  <c r="S44" i="9"/>
  <c r="T43" i="9"/>
  <c r="S43" i="9"/>
  <c r="T42" i="9"/>
  <c r="S42" i="9"/>
  <c r="T41" i="9"/>
  <c r="S41" i="9"/>
  <c r="U34" i="9"/>
  <c r="F34" i="9"/>
  <c r="W34" i="9" s="1"/>
  <c r="U33" i="9"/>
  <c r="F33" i="9"/>
  <c r="X33" i="9" s="1"/>
  <c r="U32" i="9"/>
  <c r="F32" i="9"/>
  <c r="X32" i="9" s="1"/>
  <c r="U31" i="9"/>
  <c r="F31" i="9"/>
  <c r="V31" i="9" s="1"/>
  <c r="U30" i="9"/>
  <c r="F30" i="9"/>
  <c r="X30" i="9" s="1"/>
  <c r="AO29" i="9"/>
  <c r="U29" i="9"/>
  <c r="F29" i="9"/>
  <c r="W29" i="9" s="1"/>
  <c r="W28" i="9"/>
  <c r="U28" i="9"/>
  <c r="F28" i="9"/>
  <c r="X28" i="9" s="1"/>
  <c r="U27" i="9"/>
  <c r="F27" i="9"/>
  <c r="X27" i="9" s="1"/>
  <c r="U26" i="9"/>
  <c r="F26" i="9"/>
  <c r="X26" i="9" s="1"/>
  <c r="U25" i="9"/>
  <c r="F25" i="9"/>
  <c r="V25" i="9" s="1"/>
  <c r="U24" i="9"/>
  <c r="F24" i="9"/>
  <c r="X24" i="9" s="1"/>
  <c r="W23" i="9"/>
  <c r="U23" i="9"/>
  <c r="F23" i="9"/>
  <c r="X23" i="9" s="1"/>
  <c r="U22" i="9"/>
  <c r="F22" i="9"/>
  <c r="X22" i="9" s="1"/>
  <c r="U21" i="9"/>
  <c r="F21" i="9"/>
  <c r="V21" i="9" s="1"/>
  <c r="U20" i="9"/>
  <c r="F20" i="9"/>
  <c r="X20" i="9" s="1"/>
  <c r="U19" i="9"/>
  <c r="F19" i="9"/>
  <c r="X19" i="9" s="1"/>
  <c r="U18" i="9"/>
  <c r="F18" i="9"/>
  <c r="W18" i="9" s="1"/>
  <c r="U17" i="9"/>
  <c r="F17" i="9"/>
  <c r="V17" i="9" s="1"/>
  <c r="U16" i="9"/>
  <c r="F16" i="9"/>
  <c r="X16" i="9" s="1"/>
  <c r="U15" i="9"/>
  <c r="F15" i="9"/>
  <c r="X15" i="9" s="1"/>
  <c r="U14" i="9"/>
  <c r="F14" i="9"/>
  <c r="X13" i="9"/>
  <c r="U13" i="9"/>
  <c r="F13" i="9"/>
  <c r="V13" i="9" s="1"/>
  <c r="W18" i="10" l="1"/>
  <c r="V23" i="10"/>
  <c r="W26" i="10"/>
  <c r="X29" i="10"/>
  <c r="W32" i="10"/>
  <c r="X18" i="10"/>
  <c r="W23" i="10"/>
  <c r="X26" i="10"/>
  <c r="X32" i="10"/>
  <c r="W13" i="9"/>
  <c r="V23" i="9"/>
  <c r="V28" i="9"/>
  <c r="X18" i="9"/>
  <c r="X15" i="10"/>
  <c r="X28" i="10"/>
  <c r="AN29" i="9"/>
  <c r="V15" i="9"/>
  <c r="V20" i="9"/>
  <c r="V26" i="9"/>
  <c r="X29" i="9"/>
  <c r="V32" i="9"/>
  <c r="V34" i="9"/>
  <c r="X13" i="10"/>
  <c r="V20" i="10"/>
  <c r="V34" i="10"/>
  <c r="W15" i="9"/>
  <c r="V18" i="9"/>
  <c r="W20" i="9"/>
  <c r="W21" i="9"/>
  <c r="W26" i="9"/>
  <c r="W32" i="9"/>
  <c r="V33" i="9"/>
  <c r="X34" i="9"/>
  <c r="AN29" i="10"/>
  <c r="V15" i="10"/>
  <c r="W20" i="10"/>
  <c r="X21" i="10"/>
  <c r="V28" i="10"/>
  <c r="W34" i="10"/>
  <c r="X21" i="9"/>
  <c r="V17" i="10"/>
  <c r="V25" i="10"/>
  <c r="V31" i="10"/>
  <c r="W17" i="10"/>
  <c r="W14" i="10"/>
  <c r="W22" i="10"/>
  <c r="X25" i="10"/>
  <c r="X31" i="10"/>
  <c r="X14" i="10"/>
  <c r="X22" i="10"/>
  <c r="V24" i="10"/>
  <c r="W27" i="10"/>
  <c r="V30" i="10"/>
  <c r="W33" i="10"/>
  <c r="V13" i="10"/>
  <c r="W16" i="10"/>
  <c r="X19" i="10"/>
  <c r="V21" i="10"/>
  <c r="W24" i="10"/>
  <c r="X27" i="10"/>
  <c r="V29" i="10"/>
  <c r="W30" i="10"/>
  <c r="X33" i="10"/>
  <c r="V14" i="10"/>
  <c r="V19" i="10"/>
  <c r="V16" i="10"/>
  <c r="V22" i="9"/>
  <c r="W25" i="9"/>
  <c r="W31" i="9"/>
  <c r="W14" i="9"/>
  <c r="X17" i="9"/>
  <c r="V19" i="9"/>
  <c r="W22" i="9"/>
  <c r="X25" i="9"/>
  <c r="V27" i="9"/>
  <c r="X31" i="9"/>
  <c r="X14" i="9"/>
  <c r="V16" i="9"/>
  <c r="W19" i="9"/>
  <c r="V24" i="9"/>
  <c r="W27" i="9"/>
  <c r="V30" i="9"/>
  <c r="W33" i="9"/>
  <c r="W16" i="9"/>
  <c r="W24" i="9"/>
  <c r="V29" i="9"/>
  <c r="W30" i="9"/>
  <c r="V14" i="9"/>
  <c r="W17" i="9"/>
  <c r="R39" i="3" l="1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9" i="3"/>
  <c r="C38" i="3"/>
  <c r="C37" i="3"/>
  <c r="C3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E25" i="3"/>
  <c r="D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E24" i="3"/>
  <c r="D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E23" i="3"/>
  <c r="D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E22" i="3"/>
  <c r="D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E21" i="3"/>
  <c r="D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E20" i="3"/>
  <c r="D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E19" i="3"/>
  <c r="D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E18" i="3"/>
  <c r="D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E17" i="3"/>
  <c r="D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E16" i="3"/>
  <c r="D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E15" i="3"/>
  <c r="D15" i="3"/>
  <c r="T14" i="3"/>
  <c r="S14" i="3"/>
  <c r="R14" i="3"/>
  <c r="Q14" i="3"/>
  <c r="P14" i="3"/>
  <c r="N14" i="3"/>
  <c r="M14" i="3"/>
  <c r="L14" i="3"/>
  <c r="K14" i="3"/>
  <c r="J14" i="3"/>
  <c r="I14" i="3"/>
  <c r="H14" i="3"/>
  <c r="G14" i="3"/>
  <c r="E14" i="3"/>
  <c r="D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E13" i="3"/>
  <c r="D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E12" i="3"/>
  <c r="D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E11" i="3"/>
  <c r="D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E10" i="3"/>
  <c r="D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E9" i="3"/>
  <c r="D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E8" i="3"/>
  <c r="D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E7" i="3"/>
  <c r="D7" i="3"/>
  <c r="L3" i="3"/>
  <c r="K3" i="3"/>
  <c r="I3" i="3"/>
  <c r="H3" i="3"/>
  <c r="G3" i="3"/>
  <c r="T44" i="8"/>
  <c r="S44" i="8"/>
  <c r="T43" i="8"/>
  <c r="S43" i="8"/>
  <c r="T42" i="8"/>
  <c r="S42" i="8"/>
  <c r="T41" i="8"/>
  <c r="S41" i="8"/>
  <c r="U34" i="8"/>
  <c r="F34" i="8"/>
  <c r="X34" i="8" s="1"/>
  <c r="U33" i="8"/>
  <c r="F33" i="8"/>
  <c r="X33" i="8" s="1"/>
  <c r="U32" i="8"/>
  <c r="F32" i="8"/>
  <c r="X32" i="8" s="1"/>
  <c r="U31" i="8"/>
  <c r="F31" i="8"/>
  <c r="X31" i="8" s="1"/>
  <c r="U30" i="8"/>
  <c r="F30" i="8"/>
  <c r="X30" i="8" s="1"/>
  <c r="AO29" i="8"/>
  <c r="U29" i="8"/>
  <c r="F29" i="8"/>
  <c r="X29" i="8" s="1"/>
  <c r="U28" i="8"/>
  <c r="F28" i="8"/>
  <c r="X28" i="8" s="1"/>
  <c r="U27" i="8"/>
  <c r="F27" i="8"/>
  <c r="X27" i="8" s="1"/>
  <c r="U26" i="8"/>
  <c r="F26" i="8"/>
  <c r="X26" i="8" s="1"/>
  <c r="U25" i="8"/>
  <c r="F25" i="8"/>
  <c r="X25" i="8" s="1"/>
  <c r="U24" i="8"/>
  <c r="F24" i="8"/>
  <c r="X24" i="8" s="1"/>
  <c r="U23" i="8"/>
  <c r="F23" i="8"/>
  <c r="X23" i="8" s="1"/>
  <c r="U22" i="8"/>
  <c r="F22" i="8"/>
  <c r="X22" i="8" s="1"/>
  <c r="U21" i="8"/>
  <c r="F21" i="8"/>
  <c r="X21" i="8" s="1"/>
  <c r="U20" i="8"/>
  <c r="F20" i="8"/>
  <c r="X20" i="8" s="1"/>
  <c r="U19" i="8"/>
  <c r="F19" i="8"/>
  <c r="X19" i="8" s="1"/>
  <c r="X18" i="8"/>
  <c r="W18" i="8"/>
  <c r="V18" i="8"/>
  <c r="U18" i="8"/>
  <c r="X17" i="8"/>
  <c r="W17" i="8"/>
  <c r="V17" i="8"/>
  <c r="U17" i="8"/>
  <c r="U16" i="8"/>
  <c r="F16" i="8"/>
  <c r="X16" i="8" s="1"/>
  <c r="U15" i="8"/>
  <c r="F15" i="8"/>
  <c r="X15" i="8" s="1"/>
  <c r="U14" i="8"/>
  <c r="F14" i="8"/>
  <c r="X14" i="8" s="1"/>
  <c r="U13" i="8"/>
  <c r="F13" i="8"/>
  <c r="T44" i="7"/>
  <c r="S44" i="7"/>
  <c r="T43" i="7"/>
  <c r="S43" i="7"/>
  <c r="T42" i="7"/>
  <c r="S42" i="7"/>
  <c r="T41" i="7"/>
  <c r="S41" i="7"/>
  <c r="U33" i="7"/>
  <c r="F33" i="7"/>
  <c r="X33" i="7" s="1"/>
  <c r="X31" i="7"/>
  <c r="W31" i="7"/>
  <c r="V31" i="7"/>
  <c r="U31" i="7"/>
  <c r="AO29" i="7"/>
  <c r="U29" i="7"/>
  <c r="F29" i="7"/>
  <c r="X29" i="7" s="1"/>
  <c r="U28" i="7"/>
  <c r="F28" i="7"/>
  <c r="X28" i="7" s="1"/>
  <c r="U27" i="7"/>
  <c r="F27" i="7"/>
  <c r="X27" i="7" s="1"/>
  <c r="U26" i="7"/>
  <c r="F26" i="7"/>
  <c r="X26" i="7" s="1"/>
  <c r="U25" i="7"/>
  <c r="F25" i="7"/>
  <c r="X25" i="7" s="1"/>
  <c r="X24" i="7"/>
  <c r="W24" i="7"/>
  <c r="V24" i="7"/>
  <c r="U24" i="7"/>
  <c r="U23" i="7"/>
  <c r="F23" i="7"/>
  <c r="X23" i="7" s="1"/>
  <c r="U22" i="7"/>
  <c r="F22" i="7"/>
  <c r="X22" i="7" s="1"/>
  <c r="U21" i="7"/>
  <c r="F21" i="7"/>
  <c r="X21" i="7" s="1"/>
  <c r="U20" i="7"/>
  <c r="F20" i="7"/>
  <c r="X20" i="7" s="1"/>
  <c r="U19" i="7"/>
  <c r="F19" i="7"/>
  <c r="X19" i="7" s="1"/>
  <c r="U18" i="7"/>
  <c r="F18" i="7"/>
  <c r="X18" i="7" s="1"/>
  <c r="X17" i="7"/>
  <c r="W17" i="7"/>
  <c r="V17" i="7"/>
  <c r="U17" i="7"/>
  <c r="U16" i="7"/>
  <c r="F16" i="7"/>
  <c r="X16" i="7" s="1"/>
  <c r="U15" i="7"/>
  <c r="F15" i="7"/>
  <c r="X15" i="7" s="1"/>
  <c r="X14" i="7"/>
  <c r="W14" i="7"/>
  <c r="V14" i="7"/>
  <c r="U14" i="7"/>
  <c r="U13" i="7"/>
  <c r="F13" i="7"/>
  <c r="F16" i="1"/>
  <c r="W16" i="1" s="1"/>
  <c r="F19" i="1"/>
  <c r="X19" i="1" s="1"/>
  <c r="F20" i="1"/>
  <c r="V20" i="1" s="1"/>
  <c r="F21" i="1"/>
  <c r="F26" i="1"/>
  <c r="V26" i="1" s="1"/>
  <c r="F29" i="1"/>
  <c r="F30" i="1"/>
  <c r="W30" i="1" s="1"/>
  <c r="F31" i="1"/>
  <c r="S41" i="1"/>
  <c r="T41" i="1"/>
  <c r="S42" i="1"/>
  <c r="T42" i="1"/>
  <c r="S43" i="1"/>
  <c r="T43" i="1"/>
  <c r="S44" i="1"/>
  <c r="T44" i="1"/>
  <c r="T44" i="6"/>
  <c r="S44" i="6"/>
  <c r="T43" i="6"/>
  <c r="S43" i="6"/>
  <c r="U34" i="6"/>
  <c r="F34" i="6"/>
  <c r="V34" i="6" s="1"/>
  <c r="U33" i="6"/>
  <c r="F33" i="6"/>
  <c r="U32" i="6"/>
  <c r="X32" i="6"/>
  <c r="U31" i="6"/>
  <c r="X31" i="6"/>
  <c r="U30" i="6"/>
  <c r="F30" i="6"/>
  <c r="U34" i="5"/>
  <c r="F34" i="5"/>
  <c r="X34" i="5" s="1"/>
  <c r="U33" i="5"/>
  <c r="F33" i="5"/>
  <c r="W33" i="5" s="1"/>
  <c r="U32" i="5"/>
  <c r="F32" i="5"/>
  <c r="X32" i="5" s="1"/>
  <c r="U31" i="5"/>
  <c r="F31" i="5"/>
  <c r="V31" i="5" s="1"/>
  <c r="U30" i="5"/>
  <c r="F30" i="5"/>
  <c r="X30" i="5" s="1"/>
  <c r="U34" i="4"/>
  <c r="F34" i="4"/>
  <c r="X34" i="4" s="1"/>
  <c r="U33" i="4"/>
  <c r="F33" i="4"/>
  <c r="X33" i="4" s="1"/>
  <c r="U31" i="4"/>
  <c r="F31" i="4"/>
  <c r="X31" i="4" s="1"/>
  <c r="U32" i="4"/>
  <c r="F32" i="4"/>
  <c r="U30" i="4"/>
  <c r="F30" i="4"/>
  <c r="W30" i="4" s="1"/>
  <c r="U34" i="20"/>
  <c r="F34" i="20"/>
  <c r="U33" i="20"/>
  <c r="F33" i="20"/>
  <c r="W33" i="20" s="1"/>
  <c r="U32" i="20"/>
  <c r="X32" i="20"/>
  <c r="U31" i="20"/>
  <c r="F31" i="20"/>
  <c r="X31" i="20" s="1"/>
  <c r="U30" i="20"/>
  <c r="F30" i="20"/>
  <c r="W30" i="20" s="1"/>
  <c r="U13" i="1"/>
  <c r="V13" i="1"/>
  <c r="W13" i="1"/>
  <c r="U14" i="1"/>
  <c r="V14" i="1"/>
  <c r="W14" i="1"/>
  <c r="U33" i="1"/>
  <c r="X33" i="1"/>
  <c r="U32" i="1"/>
  <c r="X32" i="1"/>
  <c r="U31" i="1"/>
  <c r="U30" i="1"/>
  <c r="T42" i="23"/>
  <c r="S42" i="23"/>
  <c r="T41" i="23"/>
  <c r="S41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3" i="23"/>
  <c r="F28" i="23"/>
  <c r="X28" i="23" s="1"/>
  <c r="F27" i="23"/>
  <c r="V27" i="23" s="1"/>
  <c r="F26" i="23"/>
  <c r="X26" i="23" s="1"/>
  <c r="F25" i="23"/>
  <c r="W25" i="23" s="1"/>
  <c r="X25" i="23"/>
  <c r="F24" i="23"/>
  <c r="X24" i="23" s="1"/>
  <c r="F23" i="23"/>
  <c r="W23" i="23" s="1"/>
  <c r="F22" i="23"/>
  <c r="X22" i="23" s="1"/>
  <c r="F21" i="23"/>
  <c r="W21" i="23" s="1"/>
  <c r="F20" i="23"/>
  <c r="X20" i="23" s="1"/>
  <c r="F19" i="23"/>
  <c r="V19" i="23" s="1"/>
  <c r="F18" i="23"/>
  <c r="F17" i="23"/>
  <c r="V17" i="23" s="1"/>
  <c r="F16" i="23"/>
  <c r="X16" i="23" s="1"/>
  <c r="F15" i="23"/>
  <c r="W15" i="23" s="1"/>
  <c r="F13" i="23"/>
  <c r="T42" i="22"/>
  <c r="S42" i="22"/>
  <c r="T41" i="22"/>
  <c r="S41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3" i="22"/>
  <c r="F28" i="22"/>
  <c r="V28" i="22" s="1"/>
  <c r="F27" i="22"/>
  <c r="W27" i="22" s="1"/>
  <c r="F26" i="22"/>
  <c r="X26" i="22" s="1"/>
  <c r="F25" i="22"/>
  <c r="W25" i="22" s="1"/>
  <c r="F24" i="22"/>
  <c r="W24" i="22"/>
  <c r="F23" i="22"/>
  <c r="F22" i="22"/>
  <c r="X22" i="22" s="1"/>
  <c r="F21" i="22"/>
  <c r="F20" i="22"/>
  <c r="V20" i="22" s="1"/>
  <c r="F19" i="22"/>
  <c r="W19" i="22" s="1"/>
  <c r="F18" i="22"/>
  <c r="X18" i="22" s="1"/>
  <c r="W18" i="22"/>
  <c r="F17" i="22"/>
  <c r="W17" i="22" s="1"/>
  <c r="F16" i="22"/>
  <c r="X16" i="22" s="1"/>
  <c r="F15" i="22"/>
  <c r="X15" i="22" s="1"/>
  <c r="F13" i="22"/>
  <c r="W13" i="22"/>
  <c r="U28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3" i="24"/>
  <c r="F25" i="24"/>
  <c r="V25" i="24" s="1"/>
  <c r="F24" i="24"/>
  <c r="W24" i="24" s="1"/>
  <c r="F23" i="24"/>
  <c r="V23" i="24" s="1"/>
  <c r="F22" i="24"/>
  <c r="W22" i="24" s="1"/>
  <c r="F21" i="24"/>
  <c r="V21" i="24" s="1"/>
  <c r="F20" i="24"/>
  <c r="W20" i="24" s="1"/>
  <c r="F19" i="24"/>
  <c r="X19" i="24" s="1"/>
  <c r="F18" i="24"/>
  <c r="X18" i="24" s="1"/>
  <c r="F17" i="24"/>
  <c r="F16" i="24"/>
  <c r="W16" i="24" s="1"/>
  <c r="F15" i="24"/>
  <c r="F13" i="24"/>
  <c r="V13" i="24" s="1"/>
  <c r="T42" i="24"/>
  <c r="S42" i="24"/>
  <c r="T41" i="24"/>
  <c r="S41" i="24"/>
  <c r="T42" i="6"/>
  <c r="S42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F29" i="6"/>
  <c r="X29" i="6" s="1"/>
  <c r="F28" i="6"/>
  <c r="X28" i="6" s="1"/>
  <c r="W27" i="6"/>
  <c r="F26" i="6"/>
  <c r="W26" i="6" s="1"/>
  <c r="F25" i="6"/>
  <c r="W25" i="6" s="1"/>
  <c r="W24" i="6"/>
  <c r="F23" i="6"/>
  <c r="V23" i="6" s="1"/>
  <c r="W22" i="6"/>
  <c r="F21" i="6"/>
  <c r="V21" i="6" s="1"/>
  <c r="W21" i="6"/>
  <c r="F20" i="6"/>
  <c r="X20" i="6" s="1"/>
  <c r="F19" i="6"/>
  <c r="F18" i="6"/>
  <c r="W18" i="6" s="1"/>
  <c r="F17" i="6"/>
  <c r="F16" i="6"/>
  <c r="W16" i="6" s="1"/>
  <c r="F15" i="6"/>
  <c r="W15" i="6" s="1"/>
  <c r="F14" i="6"/>
  <c r="W14" i="6" s="1"/>
  <c r="T44" i="5"/>
  <c r="S44" i="5"/>
  <c r="T43" i="5"/>
  <c r="S43" i="5"/>
  <c r="T41" i="5"/>
  <c r="S41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3" i="5"/>
  <c r="T44" i="4"/>
  <c r="S44" i="4"/>
  <c r="T43" i="4"/>
  <c r="S43" i="4"/>
  <c r="T41" i="4"/>
  <c r="S41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4" i="4"/>
  <c r="U13" i="4"/>
  <c r="T44" i="20"/>
  <c r="S44" i="20"/>
  <c r="T43" i="20"/>
  <c r="S43" i="20"/>
  <c r="T41" i="20"/>
  <c r="S41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5" i="20"/>
  <c r="U14" i="20"/>
  <c r="U13" i="20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F13" i="20"/>
  <c r="V13" i="20" s="1"/>
  <c r="W14" i="20"/>
  <c r="F15" i="20"/>
  <c r="X15" i="20" s="1"/>
  <c r="U16" i="20"/>
  <c r="W17" i="20"/>
  <c r="X18" i="20"/>
  <c r="F19" i="20"/>
  <c r="W19" i="20" s="1"/>
  <c r="F20" i="20"/>
  <c r="W20" i="20" s="1"/>
  <c r="F21" i="20"/>
  <c r="V21" i="20" s="1"/>
  <c r="X22" i="20"/>
  <c r="W23" i="20"/>
  <c r="X24" i="20"/>
  <c r="W25" i="20"/>
  <c r="F26" i="20"/>
  <c r="X26" i="20" s="1"/>
  <c r="F27" i="20"/>
  <c r="F28" i="20"/>
  <c r="V28" i="20" s="1"/>
  <c r="F29" i="20"/>
  <c r="W29" i="20" s="1"/>
  <c r="T43" i="24"/>
  <c r="S43" i="24"/>
  <c r="AO29" i="24"/>
  <c r="F28" i="24"/>
  <c r="W28" i="24"/>
  <c r="F27" i="24"/>
  <c r="W27" i="24" s="1"/>
  <c r="F26" i="24"/>
  <c r="X26" i="24" s="1"/>
  <c r="U14" i="24"/>
  <c r="F14" i="24"/>
  <c r="T43" i="23"/>
  <c r="S43" i="23"/>
  <c r="AO29" i="23"/>
  <c r="U14" i="23"/>
  <c r="F14" i="23"/>
  <c r="X14" i="23" s="1"/>
  <c r="T43" i="22"/>
  <c r="S43" i="22"/>
  <c r="AO29" i="22"/>
  <c r="U14" i="22"/>
  <c r="F14" i="22"/>
  <c r="AO29" i="21"/>
  <c r="AO29" i="19"/>
  <c r="AO29" i="18"/>
  <c r="AO29" i="17"/>
  <c r="AO29" i="16"/>
  <c r="F13" i="6"/>
  <c r="X13" i="6" s="1"/>
  <c r="AO29" i="6"/>
  <c r="AO29" i="5"/>
  <c r="AO29" i="4"/>
  <c r="AO29" i="20"/>
  <c r="AO29" i="1"/>
  <c r="T41" i="6"/>
  <c r="S41" i="6"/>
  <c r="U13" i="6"/>
  <c r="T42" i="5"/>
  <c r="S42" i="5"/>
  <c r="U14" i="5"/>
  <c r="F13" i="5"/>
  <c r="X13" i="5" s="1"/>
  <c r="F23" i="5"/>
  <c r="V23" i="5" s="1"/>
  <c r="T42" i="4"/>
  <c r="S42" i="4"/>
  <c r="F17" i="4"/>
  <c r="X17" i="4" s="1"/>
  <c r="U15" i="4"/>
  <c r="F29" i="5"/>
  <c r="F28" i="5"/>
  <c r="X28" i="5" s="1"/>
  <c r="F27" i="5"/>
  <c r="W27" i="5" s="1"/>
  <c r="F26" i="5"/>
  <c r="W26" i="5" s="1"/>
  <c r="F25" i="5"/>
  <c r="V25" i="5" s="1"/>
  <c r="W25" i="5"/>
  <c r="F24" i="5"/>
  <c r="F22" i="5"/>
  <c r="W22" i="5" s="1"/>
  <c r="F21" i="5"/>
  <c r="F20" i="5"/>
  <c r="X20" i="5" s="1"/>
  <c r="F19" i="5"/>
  <c r="X19" i="5" s="1"/>
  <c r="F18" i="5"/>
  <c r="X18" i="5" s="1"/>
  <c r="F17" i="5"/>
  <c r="W17" i="5" s="1"/>
  <c r="F16" i="5"/>
  <c r="W16" i="5" s="1"/>
  <c r="F15" i="5"/>
  <c r="X15" i="5" s="1"/>
  <c r="F14" i="5"/>
  <c r="W14" i="5" s="1"/>
  <c r="F29" i="4"/>
  <c r="V29" i="4" s="1"/>
  <c r="F28" i="4"/>
  <c r="F27" i="4"/>
  <c r="X27" i="4" s="1"/>
  <c r="F26" i="4"/>
  <c r="V26" i="4" s="1"/>
  <c r="F25" i="4"/>
  <c r="W25" i="4" s="1"/>
  <c r="W24" i="4"/>
  <c r="F23" i="4"/>
  <c r="V23" i="4" s="1"/>
  <c r="F22" i="4"/>
  <c r="V22" i="4" s="1"/>
  <c r="F21" i="4"/>
  <c r="V21" i="4" s="1"/>
  <c r="F20" i="4"/>
  <c r="W20" i="4" s="1"/>
  <c r="F19" i="4"/>
  <c r="V19" i="4" s="1"/>
  <c r="F18" i="4"/>
  <c r="V18" i="4" s="1"/>
  <c r="F16" i="4"/>
  <c r="V16" i="4" s="1"/>
  <c r="F15" i="4"/>
  <c r="X15" i="4" s="1"/>
  <c r="F14" i="4"/>
  <c r="W14" i="4" s="1"/>
  <c r="F13" i="4"/>
  <c r="W13" i="4" s="1"/>
  <c r="V16" i="20"/>
  <c r="X16" i="20"/>
  <c r="W28" i="1"/>
  <c r="X27" i="1"/>
  <c r="X25" i="1"/>
  <c r="W24" i="1"/>
  <c r="X23" i="1"/>
  <c r="W22" i="1"/>
  <c r="W18" i="1"/>
  <c r="X17" i="1"/>
  <c r="X15" i="1"/>
  <c r="T42" i="20"/>
  <c r="S42" i="20"/>
  <c r="V14" i="5"/>
  <c r="W16" i="20"/>
  <c r="X14" i="1"/>
  <c r="W15" i="1"/>
  <c r="X16" i="1"/>
  <c r="W17" i="1"/>
  <c r="V18" i="1"/>
  <c r="X18" i="1"/>
  <c r="V22" i="1"/>
  <c r="X22" i="1"/>
  <c r="W23" i="1"/>
  <c r="V24" i="1"/>
  <c r="X24" i="1"/>
  <c r="W25" i="1"/>
  <c r="W27" i="1"/>
  <c r="V28" i="1"/>
  <c r="X28" i="1"/>
  <c r="W13" i="20"/>
  <c r="V14" i="20"/>
  <c r="X14" i="20"/>
  <c r="V17" i="20"/>
  <c r="X17" i="20"/>
  <c r="W18" i="20"/>
  <c r="W22" i="20"/>
  <c r="V23" i="20"/>
  <c r="X23" i="20"/>
  <c r="W24" i="20"/>
  <c r="V25" i="20"/>
  <c r="X25" i="20"/>
  <c r="X23" i="4"/>
  <c r="V24" i="4"/>
  <c r="X24" i="4"/>
  <c r="V22" i="5"/>
  <c r="X15" i="6"/>
  <c r="V18" i="6"/>
  <c r="X21" i="6"/>
  <c r="V22" i="6"/>
  <c r="X22" i="6"/>
  <c r="V24" i="6"/>
  <c r="X24" i="6"/>
  <c r="V27" i="6"/>
  <c r="X27" i="6"/>
  <c r="V16" i="24"/>
  <c r="X16" i="24"/>
  <c r="V22" i="24"/>
  <c r="X24" i="24"/>
  <c r="V28" i="24"/>
  <c r="X28" i="24"/>
  <c r="X13" i="1"/>
  <c r="V15" i="1"/>
  <c r="V17" i="1"/>
  <c r="V23" i="1"/>
  <c r="V25" i="1"/>
  <c r="V27" i="1"/>
  <c r="V18" i="20"/>
  <c r="V22" i="20"/>
  <c r="V24" i="20"/>
  <c r="V13" i="22"/>
  <c r="X13" i="22"/>
  <c r="X17" i="22"/>
  <c r="V18" i="22"/>
  <c r="X23" i="22"/>
  <c r="V24" i="22"/>
  <c r="X24" i="22"/>
  <c r="X27" i="22"/>
  <c r="W20" i="23"/>
  <c r="W22" i="23"/>
  <c r="W27" i="23"/>
  <c r="V13" i="23"/>
  <c r="V16" i="23"/>
  <c r="V18" i="23"/>
  <c r="V24" i="23"/>
  <c r="V25" i="23"/>
  <c r="W32" i="20"/>
  <c r="V32" i="20"/>
  <c r="W33" i="1"/>
  <c r="V33" i="1"/>
  <c r="W32" i="1"/>
  <c r="V32" i="1"/>
  <c r="W31" i="1"/>
  <c r="W32" i="5"/>
  <c r="V30" i="5"/>
  <c r="W31" i="6"/>
  <c r="V31" i="6"/>
  <c r="W32" i="6"/>
  <c r="V33" i="6"/>
  <c r="W34" i="6"/>
  <c r="V32" i="6"/>
  <c r="X20" i="24" l="1"/>
  <c r="X25" i="24"/>
  <c r="V20" i="24"/>
  <c r="X23" i="24"/>
  <c r="AN29" i="24"/>
  <c r="X22" i="24"/>
  <c r="W25" i="24"/>
  <c r="W26" i="23"/>
  <c r="V20" i="23"/>
  <c r="W24" i="23"/>
  <c r="W16" i="23"/>
  <c r="V22" i="23"/>
  <c r="V26" i="23"/>
  <c r="V21" i="23"/>
  <c r="W28" i="23"/>
  <c r="W19" i="23"/>
  <c r="X25" i="22"/>
  <c r="V22" i="22"/>
  <c r="V17" i="22"/>
  <c r="X19" i="22"/>
  <c r="V16" i="22"/>
  <c r="W16" i="22"/>
  <c r="W22" i="22"/>
  <c r="V27" i="22"/>
  <c r="V25" i="22"/>
  <c r="V19" i="22"/>
  <c r="X26" i="6"/>
  <c r="X23" i="6"/>
  <c r="X14" i="6"/>
  <c r="V26" i="6"/>
  <c r="X18" i="6"/>
  <c r="W23" i="6"/>
  <c r="V15" i="6"/>
  <c r="X16" i="6"/>
  <c r="V25" i="6"/>
  <c r="V16" i="6"/>
  <c r="V14" i="6"/>
  <c r="X23" i="5"/>
  <c r="X14" i="5"/>
  <c r="V33" i="5"/>
  <c r="V16" i="5"/>
  <c r="V34" i="5"/>
  <c r="X27" i="5"/>
  <c r="W31" i="5"/>
  <c r="V27" i="5"/>
  <c r="W34" i="5"/>
  <c r="X31" i="5"/>
  <c r="X25" i="5"/>
  <c r="X33" i="5"/>
  <c r="X16" i="5"/>
  <c r="W23" i="5"/>
  <c r="X26" i="5"/>
  <c r="V18" i="5"/>
  <c r="V32" i="5"/>
  <c r="W30" i="5"/>
  <c r="V26" i="5"/>
  <c r="X22" i="5"/>
  <c r="X17" i="5"/>
  <c r="W18" i="5"/>
  <c r="X26" i="4"/>
  <c r="V17" i="4"/>
  <c r="W23" i="4"/>
  <c r="W26" i="4"/>
  <c r="X20" i="4"/>
  <c r="V15" i="4"/>
  <c r="W31" i="4"/>
  <c r="V20" i="4"/>
  <c r="W19" i="4"/>
  <c r="X30" i="4"/>
  <c r="X18" i="4"/>
  <c r="V33" i="4"/>
  <c r="W33" i="4"/>
  <c r="X13" i="4"/>
  <c r="V31" i="4"/>
  <c r="V34" i="4"/>
  <c r="V14" i="4"/>
  <c r="V30" i="4"/>
  <c r="X25" i="4"/>
  <c r="X22" i="4"/>
  <c r="X19" i="4"/>
  <c r="W15" i="4"/>
  <c r="V13" i="4"/>
  <c r="W34" i="4"/>
  <c r="V31" i="20"/>
  <c r="V30" i="20"/>
  <c r="V34" i="20"/>
  <c r="W34" i="20"/>
  <c r="V26" i="20"/>
  <c r="V15" i="20"/>
  <c r="X19" i="20"/>
  <c r="F9" i="3"/>
  <c r="V9" i="3" s="1"/>
  <c r="V33" i="20"/>
  <c r="W26" i="20"/>
  <c r="V19" i="20"/>
  <c r="W15" i="20"/>
  <c r="X34" i="20"/>
  <c r="W31" i="20"/>
  <c r="X29" i="20"/>
  <c r="V29" i="20"/>
  <c r="W28" i="20"/>
  <c r="F25" i="3"/>
  <c r="X25" i="3" s="1"/>
  <c r="F13" i="3"/>
  <c r="W26" i="1"/>
  <c r="X26" i="1"/>
  <c r="V16" i="1"/>
  <c r="V30" i="1"/>
  <c r="X21" i="4"/>
  <c r="W16" i="4"/>
  <c r="F16" i="3"/>
  <c r="W16" i="3" s="1"/>
  <c r="W28" i="4"/>
  <c r="V28" i="4"/>
  <c r="W29" i="5"/>
  <c r="V29" i="5"/>
  <c r="X29" i="5"/>
  <c r="W14" i="24"/>
  <c r="X14" i="24"/>
  <c r="V17" i="24"/>
  <c r="W17" i="24"/>
  <c r="X17" i="24"/>
  <c r="W21" i="24"/>
  <c r="X17" i="23"/>
  <c r="W17" i="23"/>
  <c r="X21" i="23"/>
  <c r="W29" i="1"/>
  <c r="X29" i="1"/>
  <c r="F23" i="3"/>
  <c r="W23" i="3" s="1"/>
  <c r="V29" i="1"/>
  <c r="F14" i="3"/>
  <c r="W14" i="3" s="1"/>
  <c r="F22" i="3"/>
  <c r="X22" i="3" s="1"/>
  <c r="W21" i="5"/>
  <c r="X21" i="5"/>
  <c r="W14" i="23"/>
  <c r="V14" i="23"/>
  <c r="W27" i="20"/>
  <c r="V27" i="20"/>
  <c r="X27" i="20"/>
  <c r="W15" i="22"/>
  <c r="V15" i="22"/>
  <c r="V21" i="5"/>
  <c r="X20" i="1"/>
  <c r="W29" i="4"/>
  <c r="X29" i="4"/>
  <c r="W19" i="6"/>
  <c r="V19" i="6"/>
  <c r="X19" i="6"/>
  <c r="W13" i="24"/>
  <c r="X13" i="24"/>
  <c r="W28" i="22"/>
  <c r="X28" i="22"/>
  <c r="X13" i="23"/>
  <c r="W13" i="23"/>
  <c r="X18" i="23"/>
  <c r="W18" i="23"/>
  <c r="F17" i="3"/>
  <c r="V17" i="3" s="1"/>
  <c r="W13" i="5"/>
  <c r="V13" i="5"/>
  <c r="V17" i="6"/>
  <c r="X17" i="6"/>
  <c r="W21" i="22"/>
  <c r="V21" i="22"/>
  <c r="X30" i="1"/>
  <c r="F24" i="3"/>
  <c r="V24" i="3" s="1"/>
  <c r="F21" i="3"/>
  <c r="W21" i="3" s="1"/>
  <c r="AN29" i="4"/>
  <c r="W24" i="5"/>
  <c r="V24" i="5"/>
  <c r="X24" i="5"/>
  <c r="W18" i="24"/>
  <c r="V18" i="24"/>
  <c r="F20" i="3"/>
  <c r="X20" i="3" s="1"/>
  <c r="V28" i="23"/>
  <c r="V26" i="22"/>
  <c r="X21" i="22"/>
  <c r="X27" i="24"/>
  <c r="V24" i="24"/>
  <c r="X21" i="24"/>
  <c r="X25" i="6"/>
  <c r="X28" i="4"/>
  <c r="X16" i="4"/>
  <c r="V14" i="24"/>
  <c r="F8" i="3"/>
  <c r="X8" i="3" s="1"/>
  <c r="X14" i="4"/>
  <c r="F12" i="3"/>
  <c r="W12" i="3" s="1"/>
  <c r="W21" i="4"/>
  <c r="W20" i="5"/>
  <c r="V20" i="5"/>
  <c r="F11" i="3"/>
  <c r="W11" i="3" s="1"/>
  <c r="W26" i="24"/>
  <c r="V26" i="24"/>
  <c r="W21" i="20"/>
  <c r="X21" i="20"/>
  <c r="X13" i="20"/>
  <c r="F7" i="3"/>
  <c r="X7" i="3" s="1"/>
  <c r="W17" i="6"/>
  <c r="W29" i="6"/>
  <c r="V29" i="6"/>
  <c r="V15" i="24"/>
  <c r="X15" i="24"/>
  <c r="W20" i="22"/>
  <c r="X20" i="22"/>
  <c r="W23" i="22"/>
  <c r="V23" i="22"/>
  <c r="W26" i="22"/>
  <c r="AN29" i="23"/>
  <c r="F15" i="3"/>
  <c r="V15" i="3" s="1"/>
  <c r="F10" i="3"/>
  <c r="W10" i="3" s="1"/>
  <c r="F18" i="3"/>
  <c r="W18" i="3" s="1"/>
  <c r="W18" i="4"/>
  <c r="W22" i="4"/>
  <c r="W17" i="4"/>
  <c r="F19" i="3"/>
  <c r="W19" i="3" s="1"/>
  <c r="J41" i="3"/>
  <c r="R41" i="3"/>
  <c r="AN29" i="21"/>
  <c r="AN29" i="7"/>
  <c r="U11" i="3"/>
  <c r="U19" i="3"/>
  <c r="U13" i="3"/>
  <c r="U21" i="3"/>
  <c r="K41" i="3"/>
  <c r="E41" i="3"/>
  <c r="M41" i="3"/>
  <c r="U12" i="3"/>
  <c r="U20" i="3"/>
  <c r="F41" i="3"/>
  <c r="N41" i="3"/>
  <c r="O41" i="3"/>
  <c r="H41" i="3"/>
  <c r="P41" i="3"/>
  <c r="I41" i="3"/>
  <c r="Q41" i="3"/>
  <c r="L41" i="3"/>
  <c r="S36" i="3"/>
  <c r="U14" i="3"/>
  <c r="U22" i="3"/>
  <c r="T36" i="3"/>
  <c r="U15" i="3"/>
  <c r="U23" i="3"/>
  <c r="U16" i="3"/>
  <c r="G41" i="3"/>
  <c r="U9" i="3"/>
  <c r="U17" i="3"/>
  <c r="U25" i="3"/>
  <c r="U8" i="3"/>
  <c r="U24" i="3"/>
  <c r="U10" i="3"/>
  <c r="U18" i="3"/>
  <c r="X14" i="22"/>
  <c r="V14" i="22"/>
  <c r="W14" i="22"/>
  <c r="X23" i="23"/>
  <c r="V23" i="23"/>
  <c r="X32" i="4"/>
  <c r="V32" i="4"/>
  <c r="X30" i="6"/>
  <c r="W30" i="6"/>
  <c r="X34" i="6"/>
  <c r="V31" i="1"/>
  <c r="X31" i="1"/>
  <c r="X21" i="1"/>
  <c r="W21" i="1"/>
  <c r="V21" i="1"/>
  <c r="V30" i="6"/>
  <c r="W13" i="6"/>
  <c r="V13" i="6"/>
  <c r="AN29" i="6"/>
  <c r="W28" i="6"/>
  <c r="V28" i="6"/>
  <c r="X30" i="20"/>
  <c r="W27" i="4"/>
  <c r="V27" i="4"/>
  <c r="W19" i="5"/>
  <c r="V19" i="5"/>
  <c r="W28" i="5"/>
  <c r="V28" i="5"/>
  <c r="X20" i="20"/>
  <c r="V20" i="20"/>
  <c r="W20" i="6"/>
  <c r="V20" i="6"/>
  <c r="X15" i="23"/>
  <c r="V15" i="23"/>
  <c r="W32" i="4"/>
  <c r="AN29" i="22"/>
  <c r="W19" i="24"/>
  <c r="V19" i="24"/>
  <c r="AN29" i="17"/>
  <c r="AN29" i="19"/>
  <c r="X28" i="20"/>
  <c r="W15" i="24"/>
  <c r="W23" i="24"/>
  <c r="X19" i="23"/>
  <c r="X27" i="23"/>
  <c r="W20" i="1"/>
  <c r="W15" i="5"/>
  <c r="AN29" i="5"/>
  <c r="X33" i="6"/>
  <c r="W33" i="6"/>
  <c r="V27" i="24"/>
  <c r="V17" i="5"/>
  <c r="V15" i="5"/>
  <c r="V25" i="4"/>
  <c r="AN29" i="16"/>
  <c r="AN29" i="18"/>
  <c r="AN29" i="20"/>
  <c r="X33" i="20"/>
  <c r="T37" i="3"/>
  <c r="F3" i="3"/>
  <c r="N3" i="3" s="1"/>
  <c r="AN29" i="8"/>
  <c r="V13" i="8"/>
  <c r="W13" i="8"/>
  <c r="X13" i="8"/>
  <c r="V14" i="8"/>
  <c r="W14" i="8"/>
  <c r="V15" i="8"/>
  <c r="W15" i="8"/>
  <c r="V16" i="8"/>
  <c r="W16" i="8"/>
  <c r="V19" i="8"/>
  <c r="W19" i="8"/>
  <c r="V20" i="8"/>
  <c r="W20" i="8"/>
  <c r="V21" i="8"/>
  <c r="W21" i="8"/>
  <c r="V22" i="8"/>
  <c r="W22" i="8"/>
  <c r="V23" i="8"/>
  <c r="W23" i="8"/>
  <c r="V24" i="8"/>
  <c r="W24" i="8"/>
  <c r="V25" i="8"/>
  <c r="W25" i="8"/>
  <c r="V26" i="8"/>
  <c r="W26" i="8"/>
  <c r="V27" i="8"/>
  <c r="W27" i="8"/>
  <c r="V28" i="8"/>
  <c r="W28" i="8"/>
  <c r="V29" i="8"/>
  <c r="W29" i="8"/>
  <c r="V30" i="8"/>
  <c r="W30" i="8"/>
  <c r="V31" i="8"/>
  <c r="W31" i="8"/>
  <c r="V32" i="8"/>
  <c r="W32" i="8"/>
  <c r="V33" i="8"/>
  <c r="W33" i="8"/>
  <c r="V34" i="8"/>
  <c r="W34" i="8"/>
  <c r="S38" i="3"/>
  <c r="T38" i="3"/>
  <c r="V13" i="7"/>
  <c r="W13" i="7"/>
  <c r="X13" i="7"/>
  <c r="V15" i="7"/>
  <c r="W15" i="7"/>
  <c r="V16" i="7"/>
  <c r="W16" i="7"/>
  <c r="V18" i="7"/>
  <c r="W18" i="7"/>
  <c r="V19" i="7"/>
  <c r="W19" i="7"/>
  <c r="V20" i="7"/>
  <c r="W20" i="7"/>
  <c r="V21" i="7"/>
  <c r="W21" i="7"/>
  <c r="V22" i="7"/>
  <c r="W22" i="7"/>
  <c r="V23" i="7"/>
  <c r="W23" i="7"/>
  <c r="V25" i="7"/>
  <c r="W25" i="7"/>
  <c r="V26" i="7"/>
  <c r="W26" i="7"/>
  <c r="V27" i="7"/>
  <c r="W27" i="7"/>
  <c r="V28" i="7"/>
  <c r="W28" i="7"/>
  <c r="V29" i="7"/>
  <c r="W29" i="7"/>
  <c r="V33" i="7"/>
  <c r="W33" i="7"/>
  <c r="S39" i="3"/>
  <c r="T39" i="3"/>
  <c r="S37" i="3"/>
  <c r="U7" i="3"/>
  <c r="V19" i="1"/>
  <c r="W19" i="1"/>
  <c r="AN29" i="1"/>
  <c r="X24" i="3" l="1"/>
  <c r="W24" i="3"/>
  <c r="W9" i="3"/>
  <c r="X9" i="3"/>
  <c r="V25" i="3"/>
  <c r="W25" i="3"/>
  <c r="W8" i="3"/>
  <c r="V10" i="3"/>
  <c r="W22" i="3"/>
  <c r="X10" i="3"/>
  <c r="V21" i="3"/>
  <c r="X21" i="3"/>
  <c r="X19" i="3"/>
  <c r="W7" i="3"/>
  <c r="V19" i="3"/>
  <c r="V7" i="3"/>
  <c r="V18" i="3"/>
  <c r="X14" i="3"/>
  <c r="X12" i="3"/>
  <c r="X11" i="3"/>
  <c r="V11" i="3"/>
  <c r="X18" i="3"/>
  <c r="W20" i="3"/>
  <c r="V20" i="3"/>
  <c r="T41" i="3"/>
  <c r="S41" i="3"/>
  <c r="M3" i="3"/>
  <c r="J3" i="3"/>
  <c r="V14" i="3"/>
  <c r="V16" i="3"/>
  <c r="X15" i="3"/>
  <c r="W15" i="3"/>
  <c r="X16" i="3"/>
  <c r="P3" i="3"/>
  <c r="V22" i="3"/>
  <c r="V12" i="3"/>
  <c r="V8" i="3"/>
  <c r="X17" i="3"/>
  <c r="W17" i="3"/>
  <c r="X13" i="3"/>
  <c r="W13" i="3"/>
  <c r="X23" i="3"/>
  <c r="V23" i="3"/>
  <c r="X33" i="3"/>
  <c r="V13" i="3"/>
  <c r="W33" i="3" l="1"/>
  <c r="V33" i="3"/>
  <c r="O3" i="3"/>
</calcChain>
</file>

<file path=xl/sharedStrings.xml><?xml version="1.0" encoding="utf-8"?>
<sst xmlns="http://schemas.openxmlformats.org/spreadsheetml/2006/main" count="4251" uniqueCount="206">
  <si>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</si>
  <si>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</si>
  <si>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</si>
  <si>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</si>
  <si>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</si>
  <si>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</si>
  <si>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</si>
  <si>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</si>
  <si>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</si>
  <si>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</si>
  <si>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</si>
  <si>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</si>
  <si>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</si>
  <si>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</si>
  <si>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</si>
  <si>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</si>
  <si>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</si>
  <si>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</si>
  <si>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</si>
  <si>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</si>
  <si>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</si>
  <si>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</si>
  <si>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</si>
  <si>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</si>
  <si>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</si>
  <si>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</si>
  <si>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</si>
  <si>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</si>
  <si>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</si>
  <si>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</si>
  <si>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</si>
  <si>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</si>
  <si>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</si>
  <si>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</si>
  <si>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</si>
  <si>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</si>
  <si>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</si>
  <si>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</si>
  <si>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</si>
  <si>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</si>
  <si>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</si>
  <si>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</si>
  <si>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</si>
  <si>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</si>
  <si>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</si>
  <si>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</si>
  <si>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</si>
  <si>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</si>
  <si>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</si>
  <si>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</si>
  <si>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</si>
  <si>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</si>
  <si>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</si>
  <si>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</si>
  <si>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</si>
  <si>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</si>
  <si>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</si>
  <si>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</si>
  <si>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</si>
  <si>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</si>
  <si>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</si>
  <si>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</si>
  <si>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</si>
  <si>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Sacrifice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</si>
  <si>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</si>
  <si>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</si>
  <si>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</si>
  <si>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</si>
  <si>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</si>
  <si>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</si>
  <si>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</si>
  <si>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</si>
  <si>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</si>
  <si>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</si>
  <si>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No Hitter</t>
  </si>
  <si>
    <t>OBA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</si>
  <si>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</si>
  <si>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</si>
  <si>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</si>
  <si>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</si>
  <si>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</si>
  <si>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</si>
  <si>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</si>
  <si>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</si>
  <si>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</si>
  <si>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</si>
  <si>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 xml:space="preserve">I'll try to have updates done for teams as they play, and league stats at the end of </t>
  </si>
  <si>
    <t>each month.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</si>
  <si>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</si>
  <si>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</si>
  <si>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</si>
  <si>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</si>
  <si>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</si>
  <si>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</si>
  <si>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</si>
  <si>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</si>
  <si>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</si>
  <si>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</si>
  <si>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2013 Huron County Fastball Stats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</si>
  <si>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</si>
  <si>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</si>
  <si>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</si>
  <si>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</si>
  <si>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Enter your entire roster on the summary page, and copy them onto each game sheet</t>
  </si>
  <si>
    <t>The order of player names on the summary MUST match each game sheet's order.</t>
  </si>
  <si>
    <t>Submit your whole roster each time.</t>
  </si>
  <si>
    <t>When there are players on your roster who didn't play, just leave their row blank</t>
  </si>
  <si>
    <t>Brussels Tigers</t>
  </si>
  <si>
    <t>Zurich Rangers</t>
  </si>
  <si>
    <t>Tie Game</t>
  </si>
  <si>
    <t>5-5</t>
  </si>
  <si>
    <t>Sean Cook</t>
  </si>
  <si>
    <t>0-0-1</t>
  </si>
  <si>
    <t>Friday June 7, 2013</t>
  </si>
  <si>
    <t>Wingham Hitman</t>
  </si>
  <si>
    <t>3-2</t>
  </si>
  <si>
    <t>0-1-1</t>
  </si>
  <si>
    <t>Brussels Tigers  - 2013</t>
  </si>
  <si>
    <t>Tyler Peel</t>
  </si>
  <si>
    <t>Shawn Daw</t>
  </si>
  <si>
    <t>Andrew Baker</t>
  </si>
  <si>
    <t>Jason Kellington</t>
  </si>
  <si>
    <t>Wade Stephenson</t>
  </si>
  <si>
    <t>Adam Corbett</t>
  </si>
  <si>
    <t>Corey Campbell</t>
  </si>
  <si>
    <t>Brian McArter</t>
  </si>
  <si>
    <t>Tyler Sebastion</t>
  </si>
  <si>
    <t>Justin Pipe</t>
  </si>
  <si>
    <t>Steve Scholl</t>
  </si>
  <si>
    <t>Gene Johnston</t>
  </si>
  <si>
    <t>Dennis Dewar</t>
  </si>
  <si>
    <t>Hayden TenPas</t>
  </si>
  <si>
    <t>Brody TenPas</t>
  </si>
  <si>
    <t>Tate Stephenson</t>
  </si>
  <si>
    <t>Ben Pletch</t>
  </si>
  <si>
    <t>Jesse Deans</t>
  </si>
  <si>
    <t>Adam Cousins</t>
  </si>
  <si>
    <t>Jamie Hickling</t>
  </si>
  <si>
    <t>June 12th 2013</t>
  </si>
  <si>
    <t xml:space="preserve">Brussels Tigers </t>
  </si>
  <si>
    <t>Fullarton A's</t>
  </si>
  <si>
    <t>Belmore Stingers</t>
  </si>
  <si>
    <t>0-3-1</t>
  </si>
  <si>
    <t>8-5</t>
  </si>
  <si>
    <t>6-1</t>
  </si>
  <si>
    <t>0-2-1</t>
  </si>
  <si>
    <t>June 20,2013</t>
  </si>
  <si>
    <t xml:space="preserve">Sebringville </t>
  </si>
  <si>
    <t>Brussels</t>
  </si>
  <si>
    <t>June 24,2013</t>
  </si>
  <si>
    <t>1-3-1</t>
  </si>
  <si>
    <t>4 - 0</t>
  </si>
  <si>
    <t>July 5,2013</t>
  </si>
  <si>
    <t>Goderich Grizzly's</t>
  </si>
  <si>
    <t>5-0</t>
  </si>
  <si>
    <t>2-3-1</t>
  </si>
  <si>
    <t>Sean  Cook</t>
  </si>
  <si>
    <t>Blyth Barons</t>
  </si>
  <si>
    <t>4-1</t>
  </si>
  <si>
    <t>2-4-1</t>
  </si>
  <si>
    <t>-</t>
  </si>
  <si>
    <t>Tyler Sebastian</t>
  </si>
  <si>
    <t>Wroxeter Royals</t>
  </si>
  <si>
    <t>12-5</t>
  </si>
  <si>
    <t>3-4-1</t>
  </si>
  <si>
    <t>5-1</t>
  </si>
  <si>
    <t>3-5-1</t>
  </si>
  <si>
    <t>Chris Corbett</t>
  </si>
  <si>
    <t>14-8</t>
  </si>
  <si>
    <t>4-5-1</t>
  </si>
  <si>
    <t>July 24,2013</t>
  </si>
  <si>
    <t>Goderich Grizzlies</t>
  </si>
  <si>
    <t>5-4</t>
  </si>
  <si>
    <t>4-6-1</t>
  </si>
  <si>
    <t xml:space="preserve"> v </t>
  </si>
  <si>
    <t>Wingham Hitmen</t>
  </si>
  <si>
    <t>4-8-1</t>
  </si>
  <si>
    <t>Shawn Johnson</t>
  </si>
  <si>
    <t>Scott Mctavish</t>
  </si>
  <si>
    <t>August 7 2013</t>
  </si>
  <si>
    <t>7-5</t>
  </si>
  <si>
    <t>4-7-1</t>
  </si>
  <si>
    <t>Scott McTavish</t>
  </si>
  <si>
    <t>GPi</t>
  </si>
  <si>
    <t>GPl</t>
  </si>
  <si>
    <t>21-0</t>
  </si>
  <si>
    <t>5-8-1</t>
  </si>
  <si>
    <t>8-6</t>
  </si>
  <si>
    <t>6-8-1</t>
  </si>
  <si>
    <t>9-3</t>
  </si>
  <si>
    <t>7-8-1</t>
  </si>
  <si>
    <t>Walton Brewers</t>
  </si>
  <si>
    <t>14-0</t>
  </si>
  <si>
    <t>8-8-1</t>
  </si>
  <si>
    <t>WPCT</t>
  </si>
  <si>
    <t>8-9-1</t>
  </si>
  <si>
    <t>2-1</t>
  </si>
  <si>
    <t>9-9-1</t>
  </si>
  <si>
    <t>Games Pitched</t>
  </si>
  <si>
    <t>9-10-1</t>
  </si>
  <si>
    <t>Fullarton</t>
  </si>
  <si>
    <t>FORFEIT</t>
  </si>
  <si>
    <t>Sebringville</t>
  </si>
  <si>
    <t>9-11-1</t>
  </si>
  <si>
    <t>9-12-1</t>
  </si>
  <si>
    <t>Forfeit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</si>
</sst>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0" fillId="4" borderId="0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quotePrefix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15" fontId="3" fillId="0" borderId="1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left" vertical="center"/>
    </xf>
    <xf numFmtId="15" fontId="3" fillId="2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167640</xdr:colOff>
      <xdr:row>34</xdr:row>
      <xdr:rowOff>140119</xdr:rowOff>
    </xdr:from>
    <xdr:to>
      <xdr:col>23</xdr:col>
      <xdr:colOff>373064</xdr:colOff>
      <xdr:row>40</xdr:row>
      <xdr:rowOff>99060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640" y="6921919"/>
          <a:ext cx="1577024" cy="1056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5" customWidth="1"/>
    <col min="27" max="27" width="19.6640625" customWidth="1"/>
    <col min="28" max="28" width="4.6640625" customWidth="1"/>
    <col min="30" max="30" width="21.33203125" customWidth="1"/>
  </cols>
  <sheetData>
    <row r="2" spans="1:30" ht="23.4" customHeight="1" x14ac:dyDescent="0.25">
      <c r="B2" s="184" t="s">
        <v>117</v>
      </c>
      <c r="C2" s="185"/>
      <c r="E2" s="24"/>
      <c r="F2" s="24" t="s">
        <v>79</v>
      </c>
      <c r="G2" s="24" t="s">
        <v>34</v>
      </c>
      <c r="H2" s="24" t="s">
        <v>35</v>
      </c>
      <c r="I2" s="24" t="s">
        <v>93</v>
      </c>
      <c r="J2" s="24" t="s">
        <v>194</v>
      </c>
      <c r="K2" s="24" t="s">
        <v>91</v>
      </c>
      <c r="L2" s="24" t="s">
        <v>92</v>
      </c>
      <c r="M2" s="24" t="s">
        <v>94</v>
      </c>
      <c r="N2" s="24" t="s">
        <v>95</v>
      </c>
      <c r="O2" s="24" t="s">
        <v>76</v>
      </c>
      <c r="P2" s="24" t="s">
        <v>69</v>
      </c>
    </row>
    <row r="3" spans="1:30" ht="23.4" customHeight="1" x14ac:dyDescent="0.25">
      <c r="B3" s="186"/>
      <c r="C3" s="187"/>
      <c r="F3" s="50">
        <f>G3+H3+I3</f>
        <v>22</v>
      </c>
      <c r="G3" s="50">
        <f>+'Game 1'!AF29+'Game 2'!AF29+'Game 3'!AF29+'Game 4'!AF29+'Game 5'!AF29+'Game 6'!AF29+'Game 7'!AF29+'Game 8'!AF29+'Game 9'!AF29+'Game 10'!AF29+'Game 11'!AF29+'Game 12'!AF29+'Game 13'!AF29+'Game 14'!AF29+'Game 15'!AF29+'Game 16'!AF29+'Game 17'!AF29+'Game 18'!AF29+'Game 19'!AF29+'Game 20'!AF29+'Game 21'!AF29+'Game 22'!AF29</f>
        <v>9</v>
      </c>
      <c r="H3" s="50">
        <f>+'Game 1'!AG29+'Game 2'!AG29+'Game 3'!AG29+'Game 4'!AG29+'Game 5'!AG29+'Game 6'!AG29+'Game 7'!AG29+'Game 8'!AG29+'Game 9'!AG29+'Game 10'!AG29+'Game 11'!AG29+'Game 12'!AG29+'Game 13'!AG29+'Game 14'!AG29+'Game 15'!AG29+'Game 16'!AG29+'Game 17'!AG29+'Game 18'!AG29+'Game 19'!AG29+'Game 20'!AG29+'Game 21'!AG29+'Game 22'!AG29</f>
        <v>12</v>
      </c>
      <c r="I3" s="50">
        <f>+'Game 1'!AH29+'Game 2'!AH29+'Game 3'!AH29+'Game 4'!AH29+'Game 5'!AH29+'Game 6'!AH29+'Game 7'!AH29+'Game 8'!AH29+'Game 9'!AH29+'Game 10'!AH29+'Game 11'!AH29+'Game 12'!AH29+'Game 13'!AH29+'Game 14'!AH29+'Game 15'!AH29+'Game 16'!AH29+'Game 17'!AH29+'Game 18'!AH29+'Game 19'!AH29+'Game 20'!AH29+'Game 21'!AH29+'Game 22'!AH29</f>
        <v>1</v>
      </c>
      <c r="J3" s="51">
        <f>G3/F3</f>
        <v>0.40909090909090912</v>
      </c>
      <c r="K3" s="50">
        <f>+'Game 1'!AJ29+'Game 2'!AJ29+'Game 3'!AJ29+'Game 4'!AJ29+'Game 5'!AJ29+'Game 6'!AJ29+'Game 7'!AJ29+'Game 8'!AJ29+'Game 9'!AJ29+'Game 10'!AJ29+'Game 11'!AJ29+'Game 12'!AJ29+'Game 13'!AJ29+'Game 14'!AJ29+'Game 15'!AJ29+'Game 16'!AJ29+'Game 17'!AJ29+'Game 18'!AJ29+'Game 19'!AJ29+'Game 20'!AJ29+'Game 21'!AJ29+'Game 22'!AJ29</f>
        <v>116</v>
      </c>
      <c r="L3" s="50">
        <f>+'Game 1'!AK29+'Game 2'!AK29+'Game 3'!AK29+'Game 4'!AK29+'Game 5'!AK29+'Game 6'!AK29+'Game 7'!AK29+'Game 8'!AK29+'Game 9'!AK29+'Game 10'!AK29+'Game 11'!AK29+'Game 12'!AK29+'Game 13'!AK29+'Game 14'!AK29+'Game 15'!AK29+'Game 16'!AK29+'Game 17'!AK29+'Game 18'!AK29+'Game 19'!AK29+'Game 20'!AK29+'Game 21'!AK29+'Game 22'!AK29</f>
        <v>74</v>
      </c>
      <c r="M3" s="54">
        <f>K3/F3</f>
        <v>5.2727272727272725</v>
      </c>
      <c r="N3" s="54">
        <f>L3/F3</f>
        <v>3.3636363636363638</v>
      </c>
      <c r="O3" s="53">
        <f>H33/F33</f>
        <v>0.32240437158469948</v>
      </c>
      <c r="P3" s="55">
        <f>G41/E41*7</f>
        <v>3.1362509000720058</v>
      </c>
      <c r="T3">
        <v>22</v>
      </c>
    </row>
    <row r="5" spans="1:30" ht="13.8" x14ac:dyDescent="0.3">
      <c r="A5" s="1"/>
      <c r="B5" s="12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30" ht="13.8" x14ac:dyDescent="0.25">
      <c r="A6" s="13"/>
      <c r="B6" s="19" t="s">
        <v>11</v>
      </c>
      <c r="C6" s="19" t="s">
        <v>12</v>
      </c>
      <c r="D6" s="19" t="s">
        <v>184</v>
      </c>
      <c r="E6" s="19" t="s">
        <v>13</v>
      </c>
      <c r="F6" s="19" t="s">
        <v>96</v>
      </c>
      <c r="G6" s="19" t="s">
        <v>14</v>
      </c>
      <c r="H6" s="19" t="s">
        <v>15</v>
      </c>
      <c r="I6" s="19" t="s">
        <v>16</v>
      </c>
      <c r="J6" s="19" t="s">
        <v>17</v>
      </c>
      <c r="K6" s="19" t="s">
        <v>18</v>
      </c>
      <c r="L6" s="19" t="s">
        <v>19</v>
      </c>
      <c r="M6" s="19" t="s">
        <v>20</v>
      </c>
      <c r="N6" s="19" t="s">
        <v>21</v>
      </c>
      <c r="O6" s="19" t="s">
        <v>22</v>
      </c>
      <c r="P6" s="19" t="s">
        <v>23</v>
      </c>
      <c r="Q6" s="19" t="s">
        <v>24</v>
      </c>
      <c r="R6" s="19" t="s">
        <v>78</v>
      </c>
      <c r="S6" s="19" t="s">
        <v>25</v>
      </c>
      <c r="T6" s="19" t="s">
        <v>26</v>
      </c>
      <c r="U6" s="19" t="s">
        <v>90</v>
      </c>
      <c r="V6" s="19" t="s">
        <v>73</v>
      </c>
      <c r="W6" s="19" t="s">
        <v>75</v>
      </c>
      <c r="X6" s="19" t="s">
        <v>76</v>
      </c>
      <c r="Z6" s="188" t="s">
        <v>80</v>
      </c>
      <c r="AA6" s="189"/>
      <c r="AB6" s="189"/>
      <c r="AC6" s="189"/>
      <c r="AD6" s="190"/>
    </row>
    <row r="7" spans="1:30" ht="15.6" customHeight="1" x14ac:dyDescent="0.25">
      <c r="A7" s="14">
        <v>1</v>
      </c>
      <c r="B7" s="69">
        <f>+'Game 1'!B13</f>
        <v>9</v>
      </c>
      <c r="C7" s="70" t="str">
        <f>+'Game 1'!C13</f>
        <v>Andrew Baker</v>
      </c>
      <c r="D7" s="50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20'!D13+'Game 21'!D13+'Game 22'!D13</f>
        <v>12</v>
      </c>
      <c r="E7" s="50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20'!E13+'Game 21'!E13+'Game 22'!E13</f>
        <v>37</v>
      </c>
      <c r="F7" s="50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20'!F13+'Game 21'!F13+'Game 22'!F13</f>
        <v>33</v>
      </c>
      <c r="G7" s="50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20'!G13+'Game 21'!G13+'Game 22'!G13</f>
        <v>5</v>
      </c>
      <c r="H7" s="50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20'!H13+'Game 21'!H13+'Game 22'!H13</f>
        <v>8</v>
      </c>
      <c r="I7" s="50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20'!I13+'Game 21'!I13+'Game 22'!I13</f>
        <v>3</v>
      </c>
      <c r="J7" s="50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20'!J13+'Game 21'!J13+'Game 22'!J13</f>
        <v>3</v>
      </c>
      <c r="K7" s="50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20'!K13+'Game 21'!K13+'Game 22'!K13</f>
        <v>0</v>
      </c>
      <c r="L7" s="50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20'!L13+'Game 21'!L13+'Game 22'!L13</f>
        <v>2</v>
      </c>
      <c r="M7" s="50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20'!M13+'Game 21'!M13+'Game 22'!M13</f>
        <v>4</v>
      </c>
      <c r="N7" s="50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20'!N13+'Game 21'!N13+'Game 22'!N13</f>
        <v>1</v>
      </c>
      <c r="O7" s="50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20'!O13+'Game 21'!O13+'Game 22'!O13</f>
        <v>2</v>
      </c>
      <c r="P7" s="50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20'!P13+'Game 21'!P13+'Game 22'!P13</f>
        <v>0</v>
      </c>
      <c r="Q7" s="50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20'!Q13+'Game 21'!Q13+'Game 22'!Q13</f>
        <v>0</v>
      </c>
      <c r="R7" s="50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20'!R13+'Game 21'!R13+'Game 22'!R13</f>
        <v>12</v>
      </c>
      <c r="S7" s="50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20'!S13+'Game 21'!S13+'Game 22'!S13</f>
        <v>1</v>
      </c>
      <c r="T7" s="50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20'!T13+'Game 21'!T13+'Game 22'!T13</f>
        <v>7</v>
      </c>
      <c r="U7" s="50">
        <f>I7+2*J7+3*K7+4*L7</f>
        <v>17</v>
      </c>
      <c r="V7" s="51">
        <f t="shared" ref="V7:V13" si="0">(I7+(2*J7)+(3*K7)+(4*L7))/F7</f>
        <v>0.51515151515151514</v>
      </c>
      <c r="W7" s="51">
        <f>(H7+M7+P7)/(F7+M7+P7+Q7)</f>
        <v>0.32432432432432434</v>
      </c>
      <c r="X7" s="51">
        <f t="shared" ref="X7:X13" si="1">H7/F7</f>
        <v>0.24242424242424243</v>
      </c>
      <c r="Z7" s="191"/>
      <c r="AA7" s="192"/>
      <c r="AB7" s="192"/>
      <c r="AC7" s="192"/>
      <c r="AD7" s="193"/>
    </row>
    <row r="8" spans="1:30" ht="15.6" customHeight="1" x14ac:dyDescent="0.3">
      <c r="A8" s="14">
        <v>2</v>
      </c>
      <c r="B8" s="150">
        <f>+'Game 1'!B14</f>
        <v>6</v>
      </c>
      <c r="C8" s="70" t="str">
        <f>+'Game 1'!C14</f>
        <v>Shawn Daw</v>
      </c>
      <c r="D8" s="50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20'!D14+'Game 21'!D14+'Game 22'!D14</f>
        <v>18</v>
      </c>
      <c r="E8" s="50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20'!E14+'Game 21'!E14+'Game 22'!E14</f>
        <v>40</v>
      </c>
      <c r="F8" s="50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20'!F14+'Game 21'!F14+'Game 22'!F14</f>
        <v>38</v>
      </c>
      <c r="G8" s="50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20'!G14+'Game 21'!G14+'Game 22'!G14</f>
        <v>14</v>
      </c>
      <c r="H8" s="50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20'!H14+'Game 21'!H14+'Game 22'!H14</f>
        <v>18</v>
      </c>
      <c r="I8" s="50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20'!I14+'Game 21'!I14+'Game 22'!I14</f>
        <v>13</v>
      </c>
      <c r="J8" s="50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20'!J14+'Game 21'!J14+'Game 22'!J14</f>
        <v>2</v>
      </c>
      <c r="K8" s="50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20'!K14+'Game 21'!K14+'Game 22'!K14</f>
        <v>0</v>
      </c>
      <c r="L8" s="50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20'!L14+'Game 21'!L14+'Game 22'!L14</f>
        <v>3</v>
      </c>
      <c r="M8" s="50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20'!M14+'Game 21'!M14+'Game 22'!M14</f>
        <v>2</v>
      </c>
      <c r="N8" s="50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20'!N14+'Game 21'!N14+'Game 22'!N14</f>
        <v>0</v>
      </c>
      <c r="O8" s="50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20'!O14+'Game 21'!O14+'Game 22'!O14</f>
        <v>5</v>
      </c>
      <c r="P8" s="50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20'!P14+'Game 21'!P14+'Game 22'!P14</f>
        <v>0</v>
      </c>
      <c r="Q8" s="50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20'!Q14+'Game 21'!Q14+'Game 22'!Q14</f>
        <v>0</v>
      </c>
      <c r="R8" s="50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20'!R14+'Game 21'!R14+'Game 22'!R14</f>
        <v>2</v>
      </c>
      <c r="S8" s="50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20'!S14+'Game 21'!S14+'Game 22'!S14</f>
        <v>0</v>
      </c>
      <c r="T8" s="50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20'!T14+'Game 21'!T14+'Game 22'!T14</f>
        <v>12</v>
      </c>
      <c r="U8" s="50">
        <f t="shared" ref="U8:U25" si="2">I8+2*J8+3*K8+4*L8</f>
        <v>29</v>
      </c>
      <c r="V8" s="51">
        <f t="shared" si="0"/>
        <v>0.76315789473684215</v>
      </c>
      <c r="W8" s="51">
        <f t="shared" ref="W8:W13" si="3">(H8+M8+P8)/(F8+M8+P8+Q8)</f>
        <v>0.5</v>
      </c>
      <c r="X8" s="51">
        <f t="shared" si="1"/>
        <v>0.47368421052631576</v>
      </c>
      <c r="Z8" s="4"/>
      <c r="AA8" s="4"/>
      <c r="AB8" s="4"/>
      <c r="AC8" s="4"/>
      <c r="AD8" s="4"/>
    </row>
    <row r="9" spans="1:30" ht="15.6" x14ac:dyDescent="0.3">
      <c r="A9" s="14">
        <v>3</v>
      </c>
      <c r="B9" s="150">
        <f>+'Game 1'!B15</f>
        <v>23</v>
      </c>
      <c r="C9" s="70" t="str">
        <f>+'Game 1'!C15</f>
        <v>Jason Kellington</v>
      </c>
      <c r="D9" s="50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20'!D15+'Game 21'!D15+'Game 22'!D15</f>
        <v>1</v>
      </c>
      <c r="E9" s="50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20'!E15+'Game 21'!E15+'Game 22'!E15</f>
        <v>2</v>
      </c>
      <c r="F9" s="50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20'!F15+'Game 21'!F15+'Game 22'!F15</f>
        <v>2</v>
      </c>
      <c r="G9" s="50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20'!G15+'Game 21'!G15+'Game 22'!G15</f>
        <v>1</v>
      </c>
      <c r="H9" s="50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20'!H15+'Game 21'!H15+'Game 22'!H15</f>
        <v>0</v>
      </c>
      <c r="I9" s="50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20'!I15+'Game 21'!I15+'Game 22'!I15</f>
        <v>0</v>
      </c>
      <c r="J9" s="50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20'!J15+'Game 21'!J15+'Game 22'!J15</f>
        <v>0</v>
      </c>
      <c r="K9" s="50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20'!K15+'Game 21'!K15+'Game 22'!K15</f>
        <v>0</v>
      </c>
      <c r="L9" s="50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20'!L15+'Game 21'!L15+'Game 22'!L15</f>
        <v>0</v>
      </c>
      <c r="M9" s="50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20'!M15+'Game 21'!M15+'Game 22'!M15</f>
        <v>1</v>
      </c>
      <c r="N9" s="50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20'!N15+'Game 21'!N15+'Game 22'!N15</f>
        <v>0</v>
      </c>
      <c r="O9" s="50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20'!O15+'Game 21'!O15+'Game 22'!O15</f>
        <v>0</v>
      </c>
      <c r="P9" s="50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20'!P15+'Game 21'!P15+'Game 22'!P15</f>
        <v>0</v>
      </c>
      <c r="Q9" s="50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20'!Q15+'Game 21'!Q15+'Game 22'!Q15</f>
        <v>0</v>
      </c>
      <c r="R9" s="50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20'!R15+'Game 21'!R15+'Game 22'!R15</f>
        <v>1</v>
      </c>
      <c r="S9" s="50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20'!S15+'Game 21'!S15+'Game 22'!S15</f>
        <v>0</v>
      </c>
      <c r="T9" s="50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20'!T15+'Game 21'!T15+'Game 22'!T15</f>
        <v>0</v>
      </c>
      <c r="U9" s="50">
        <f t="shared" si="2"/>
        <v>0</v>
      </c>
      <c r="V9" s="51">
        <f t="shared" si="0"/>
        <v>0</v>
      </c>
      <c r="W9" s="51">
        <f t="shared" si="3"/>
        <v>0.33333333333333331</v>
      </c>
      <c r="X9" s="51">
        <f t="shared" si="1"/>
        <v>0</v>
      </c>
      <c r="Z9" s="194" t="s">
        <v>38</v>
      </c>
      <c r="AA9" s="195"/>
      <c r="AB9" s="8"/>
      <c r="AC9" s="194" t="s">
        <v>39</v>
      </c>
      <c r="AD9" s="195"/>
    </row>
    <row r="10" spans="1:30" ht="15.6" x14ac:dyDescent="0.3">
      <c r="A10" s="14">
        <v>4</v>
      </c>
      <c r="B10" s="150">
        <f>+'Game 1'!B16</f>
        <v>33</v>
      </c>
      <c r="C10" s="70" t="str">
        <f>+'Game 1'!C16</f>
        <v>Sean Cook</v>
      </c>
      <c r="D10" s="50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20'!D16+'Game 21'!D16+'Game 22'!D16</f>
        <v>9</v>
      </c>
      <c r="E10" s="50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20'!E16+'Game 21'!E16+'Game 22'!E16</f>
        <v>28</v>
      </c>
      <c r="F10" s="50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20'!F16+'Game 21'!F16+'Game 22'!F16</f>
        <v>26</v>
      </c>
      <c r="G10" s="50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20'!G16+'Game 21'!G16+'Game 22'!G16</f>
        <v>3</v>
      </c>
      <c r="H10" s="50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20'!H16+'Game 21'!H16+'Game 22'!H16</f>
        <v>7</v>
      </c>
      <c r="I10" s="50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20'!I16+'Game 21'!I16+'Game 22'!I16</f>
        <v>6</v>
      </c>
      <c r="J10" s="50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20'!J16+'Game 21'!J16+'Game 22'!J16</f>
        <v>1</v>
      </c>
      <c r="K10" s="50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20'!K16+'Game 21'!K16+'Game 22'!K16</f>
        <v>0</v>
      </c>
      <c r="L10" s="50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20'!L16+'Game 21'!L16+'Game 22'!L16</f>
        <v>0</v>
      </c>
      <c r="M10" s="50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20'!M16+'Game 21'!M16+'Game 22'!M16</f>
        <v>2</v>
      </c>
      <c r="N10" s="50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20'!N16+'Game 21'!N16+'Game 22'!N16</f>
        <v>1</v>
      </c>
      <c r="O10" s="50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20'!O16+'Game 21'!O16+'Game 22'!O16</f>
        <v>1</v>
      </c>
      <c r="P10" s="50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20'!P16+'Game 21'!P16+'Game 22'!P16</f>
        <v>0</v>
      </c>
      <c r="Q10" s="50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20'!Q16+'Game 21'!Q16+'Game 22'!Q16</f>
        <v>0</v>
      </c>
      <c r="R10" s="50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20'!R16+'Game 21'!R16+'Game 22'!R16</f>
        <v>8</v>
      </c>
      <c r="S10" s="50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20'!S16+'Game 21'!S16+'Game 22'!S16</f>
        <v>0</v>
      </c>
      <c r="T10" s="50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20'!T16+'Game 21'!T16+'Game 22'!T16</f>
        <v>3</v>
      </c>
      <c r="U10" s="50">
        <f t="shared" si="2"/>
        <v>8</v>
      </c>
      <c r="V10" s="51">
        <f t="shared" si="0"/>
        <v>0.30769230769230771</v>
      </c>
      <c r="W10" s="51">
        <f t="shared" si="3"/>
        <v>0.32142857142857145</v>
      </c>
      <c r="X10" s="51">
        <f t="shared" si="1"/>
        <v>0.26923076923076922</v>
      </c>
      <c r="Z10" s="20" t="s">
        <v>79</v>
      </c>
      <c r="AA10" s="9" t="s">
        <v>40</v>
      </c>
      <c r="AB10" s="2"/>
      <c r="AC10" s="183" t="s">
        <v>183</v>
      </c>
      <c r="AD10" s="9" t="s">
        <v>198</v>
      </c>
    </row>
    <row r="11" spans="1:30" ht="15.6" x14ac:dyDescent="0.3">
      <c r="A11" s="14">
        <v>5</v>
      </c>
      <c r="B11" s="150">
        <f>+'Game 1'!B17</f>
        <v>71</v>
      </c>
      <c r="C11" s="70" t="str">
        <f>+'Game 1'!C17</f>
        <v>Wade Stephenson</v>
      </c>
      <c r="D11" s="50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20'!D17+'Game 21'!D17+'Game 22'!D17</f>
        <v>17</v>
      </c>
      <c r="E11" s="50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20'!E17+'Game 21'!E17+'Game 22'!E17</f>
        <v>57</v>
      </c>
      <c r="F11" s="50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20'!F17+'Game 21'!F17+'Game 22'!F17</f>
        <v>52</v>
      </c>
      <c r="G11" s="50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20'!G17+'Game 21'!G17+'Game 22'!G17</f>
        <v>6</v>
      </c>
      <c r="H11" s="50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20'!H17+'Game 21'!H17+'Game 22'!H17</f>
        <v>15</v>
      </c>
      <c r="I11" s="50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20'!I17+'Game 21'!I17+'Game 22'!I17</f>
        <v>7</v>
      </c>
      <c r="J11" s="50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20'!J17+'Game 21'!J17+'Game 22'!J17</f>
        <v>5</v>
      </c>
      <c r="K11" s="50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20'!K17+'Game 21'!K17+'Game 22'!K17</f>
        <v>3</v>
      </c>
      <c r="L11" s="50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20'!L17+'Game 21'!L17+'Game 22'!L17</f>
        <v>0</v>
      </c>
      <c r="M11" s="50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20'!M17+'Game 21'!M17+'Game 22'!M17</f>
        <v>3</v>
      </c>
      <c r="N11" s="50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20'!N17+'Game 21'!N17+'Game 22'!N17</f>
        <v>3</v>
      </c>
      <c r="O11" s="50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20'!O17+'Game 21'!O17+'Game 22'!O17</f>
        <v>4</v>
      </c>
      <c r="P11" s="50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20'!P17+'Game 21'!P17+'Game 22'!P17</f>
        <v>2</v>
      </c>
      <c r="Q11" s="50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20'!Q17+'Game 21'!Q17+'Game 22'!Q17</f>
        <v>1</v>
      </c>
      <c r="R11" s="50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20'!R17+'Game 21'!R17+'Game 22'!R17</f>
        <v>15</v>
      </c>
      <c r="S11" s="50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20'!S17+'Game 21'!S17+'Game 22'!S17</f>
        <v>1</v>
      </c>
      <c r="T11" s="50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20'!T17+'Game 21'!T17+'Game 22'!T17</f>
        <v>9</v>
      </c>
      <c r="U11" s="50">
        <f t="shared" si="2"/>
        <v>26</v>
      </c>
      <c r="V11" s="51">
        <f t="shared" si="0"/>
        <v>0.5</v>
      </c>
      <c r="W11" s="51">
        <f t="shared" si="3"/>
        <v>0.34482758620689657</v>
      </c>
      <c r="X11" s="51">
        <f t="shared" si="1"/>
        <v>0.28846153846153844</v>
      </c>
      <c r="Z11" s="20" t="s">
        <v>13</v>
      </c>
      <c r="AA11" s="9" t="s">
        <v>41</v>
      </c>
      <c r="AB11" s="2"/>
      <c r="AC11" s="20" t="s">
        <v>30</v>
      </c>
      <c r="AD11" s="9" t="s">
        <v>42</v>
      </c>
    </row>
    <row r="12" spans="1:30" ht="15.6" x14ac:dyDescent="0.3">
      <c r="A12" s="14">
        <v>6</v>
      </c>
      <c r="B12" s="150">
        <f>+'Game 1'!B18</f>
        <v>74</v>
      </c>
      <c r="C12" s="70" t="str">
        <f>+'Game 1'!C18</f>
        <v>Adam Corbett</v>
      </c>
      <c r="D12" s="50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20'!D18+'Game 21'!D18+'Game 22'!D18</f>
        <v>11</v>
      </c>
      <c r="E12" s="50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20'!E18+'Game 21'!E18+'Game 22'!E18</f>
        <v>37</v>
      </c>
      <c r="F12" s="50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20'!F18+'Game 21'!F18+'Game 22'!F18</f>
        <v>34</v>
      </c>
      <c r="G12" s="50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20'!G18+'Game 21'!G18+'Game 22'!G18</f>
        <v>10</v>
      </c>
      <c r="H12" s="50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20'!H18+'Game 21'!H18+'Game 22'!H18</f>
        <v>9</v>
      </c>
      <c r="I12" s="50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20'!I18+'Game 21'!I18+'Game 22'!I18</f>
        <v>7</v>
      </c>
      <c r="J12" s="50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20'!J18+'Game 21'!J18+'Game 22'!J18</f>
        <v>2</v>
      </c>
      <c r="K12" s="50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20'!K18+'Game 21'!K18+'Game 22'!K18</f>
        <v>0</v>
      </c>
      <c r="L12" s="50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20'!L18+'Game 21'!L18+'Game 22'!L18</f>
        <v>0</v>
      </c>
      <c r="M12" s="50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20'!M18+'Game 21'!M18+'Game 22'!M18</f>
        <v>2</v>
      </c>
      <c r="N12" s="50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20'!N18+'Game 21'!N18+'Game 22'!N18</f>
        <v>0</v>
      </c>
      <c r="O12" s="50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20'!O18+'Game 21'!O18+'Game 22'!O18</f>
        <v>12</v>
      </c>
      <c r="P12" s="50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20'!P18+'Game 21'!P18+'Game 22'!P18</f>
        <v>1</v>
      </c>
      <c r="Q12" s="50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20'!Q18+'Game 21'!Q18+'Game 22'!Q18</f>
        <v>0</v>
      </c>
      <c r="R12" s="50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20'!R18+'Game 21'!R18+'Game 22'!R18</f>
        <v>5</v>
      </c>
      <c r="S12" s="50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20'!S18+'Game 21'!S18+'Game 22'!S18</f>
        <v>1</v>
      </c>
      <c r="T12" s="50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20'!T18+'Game 21'!T18+'Game 22'!T18</f>
        <v>3</v>
      </c>
      <c r="U12" s="50">
        <f t="shared" si="2"/>
        <v>11</v>
      </c>
      <c r="V12" s="51">
        <f t="shared" si="0"/>
        <v>0.3235294117647059</v>
      </c>
      <c r="W12" s="51">
        <f t="shared" si="3"/>
        <v>0.32432432432432434</v>
      </c>
      <c r="X12" s="51">
        <f t="shared" si="1"/>
        <v>0.26470588235294118</v>
      </c>
      <c r="Z12" s="20" t="s">
        <v>14</v>
      </c>
      <c r="AA12" s="9" t="s">
        <v>43</v>
      </c>
      <c r="AB12" s="2"/>
      <c r="AC12" s="20" t="s">
        <v>14</v>
      </c>
      <c r="AD12" s="9" t="s">
        <v>44</v>
      </c>
    </row>
    <row r="13" spans="1:30" ht="15.6" x14ac:dyDescent="0.3">
      <c r="A13" s="14">
        <v>7</v>
      </c>
      <c r="B13" s="150">
        <f>+'Game 1'!B19</f>
        <v>63</v>
      </c>
      <c r="C13" s="70" t="str">
        <f>+'Game 1'!C19</f>
        <v>Corey Campbell</v>
      </c>
      <c r="D13" s="50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20'!D19+'Game 21'!D19+'Game 22'!D19</f>
        <v>8</v>
      </c>
      <c r="E13" s="50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20'!E19+'Game 21'!E19+'Game 22'!E19</f>
        <v>21</v>
      </c>
      <c r="F13" s="50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20'!F19+'Game 21'!F19+'Game 22'!F19</f>
        <v>21</v>
      </c>
      <c r="G13" s="50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20'!G19+'Game 21'!G19+'Game 22'!G19</f>
        <v>5</v>
      </c>
      <c r="H13" s="50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20'!H19+'Game 21'!H19+'Game 22'!H19</f>
        <v>9</v>
      </c>
      <c r="I13" s="50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20'!I19+'Game 21'!I19+'Game 22'!I19</f>
        <v>4</v>
      </c>
      <c r="J13" s="50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20'!J19+'Game 21'!J19+'Game 22'!J19</f>
        <v>4</v>
      </c>
      <c r="K13" s="50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20'!K19+'Game 21'!K19+'Game 22'!K19</f>
        <v>0</v>
      </c>
      <c r="L13" s="50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20'!L19+'Game 21'!L19+'Game 22'!L19</f>
        <v>1</v>
      </c>
      <c r="M13" s="50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20'!M19+'Game 21'!M19+'Game 22'!M19</f>
        <v>0</v>
      </c>
      <c r="N13" s="50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20'!N19+'Game 21'!N19+'Game 22'!N19</f>
        <v>1</v>
      </c>
      <c r="O13" s="50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20'!O19+'Game 21'!O19+'Game 22'!O19</f>
        <v>5</v>
      </c>
      <c r="P13" s="50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20'!P19+'Game 21'!P19+'Game 22'!P19</f>
        <v>0</v>
      </c>
      <c r="Q13" s="50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20'!Q19+'Game 21'!Q19+'Game 22'!Q19</f>
        <v>0</v>
      </c>
      <c r="R13" s="50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20'!R19+'Game 21'!R19+'Game 22'!R19</f>
        <v>1</v>
      </c>
      <c r="S13" s="50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20'!S19+'Game 21'!S19+'Game 22'!S19</f>
        <v>0</v>
      </c>
      <c r="T13" s="50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20'!T19+'Game 21'!T19+'Game 22'!T19</f>
        <v>1</v>
      </c>
      <c r="U13" s="50">
        <f t="shared" si="2"/>
        <v>16</v>
      </c>
      <c r="V13" s="51">
        <f t="shared" si="0"/>
        <v>0.76190476190476186</v>
      </c>
      <c r="W13" s="51">
        <f t="shared" si="3"/>
        <v>0.42857142857142855</v>
      </c>
      <c r="X13" s="51">
        <f t="shared" si="1"/>
        <v>0.42857142857142855</v>
      </c>
      <c r="Z13" s="20" t="s">
        <v>15</v>
      </c>
      <c r="AA13" s="9" t="s">
        <v>45</v>
      </c>
      <c r="AB13" s="2"/>
      <c r="AC13" s="20" t="s">
        <v>31</v>
      </c>
      <c r="AD13" s="9" t="s">
        <v>46</v>
      </c>
    </row>
    <row r="14" spans="1:30" ht="15.6" x14ac:dyDescent="0.3">
      <c r="A14" s="14">
        <v>8</v>
      </c>
      <c r="B14" s="150">
        <f>+'Game 1'!B20</f>
        <v>22</v>
      </c>
      <c r="C14" s="70" t="str">
        <f>+'Game 1'!C20</f>
        <v>Brian McArter</v>
      </c>
      <c r="D14" s="50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20'!D20+'Game 21'!D20+'Game 22'!D20</f>
        <v>15</v>
      </c>
      <c r="E14" s="50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20'!E20+'Game 21'!E20+'Game 22'!E20</f>
        <v>47</v>
      </c>
      <c r="F14" s="50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20'!F20+'Game 21'!F20+'Game 22'!F20</f>
        <v>42</v>
      </c>
      <c r="G14" s="50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20'!G20+'Game 21'!G20+'Game 22'!G20</f>
        <v>10</v>
      </c>
      <c r="H14" s="50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20'!H20+'Game 21'!H20+'Game 22'!H20</f>
        <v>14</v>
      </c>
      <c r="I14" s="50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20'!I20+'Game 21'!I20+'Game 22'!I20</f>
        <v>9</v>
      </c>
      <c r="J14" s="50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20'!J20+'Game 21'!J20+'Game 22'!J20</f>
        <v>4</v>
      </c>
      <c r="K14" s="50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20'!K20+'Game 21'!K20+'Game 22'!K20</f>
        <v>1</v>
      </c>
      <c r="L14" s="50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20'!L20+'Game 21'!L20+'Game 22'!L20</f>
        <v>0</v>
      </c>
      <c r="M14" s="50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20'!M20+'Game 21'!M20+'Game 22'!M20</f>
        <v>5</v>
      </c>
      <c r="N14" s="50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20'!N20+'Game 21'!N20+'Game 22'!N20</f>
        <v>0</v>
      </c>
      <c r="O14" s="50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20'!O20+'Game 21'!O20+'Game 22'!O20</f>
        <v>4</v>
      </c>
      <c r="P14" s="50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20'!P20+'Game 21'!P20+'Game 22'!P20</f>
        <v>0</v>
      </c>
      <c r="Q14" s="50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20'!Q20+'Game 21'!Q20+'Game 22'!Q20</f>
        <v>0</v>
      </c>
      <c r="R14" s="50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20'!R20+'Game 21'!R20+'Game 22'!R20</f>
        <v>11</v>
      </c>
      <c r="S14" s="50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20'!S20+'Game 21'!S20+'Game 22'!S20</f>
        <v>0</v>
      </c>
      <c r="T14" s="50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20'!T20+'Game 21'!T20+'Game 22'!T20</f>
        <v>3</v>
      </c>
      <c r="U14" s="50">
        <f t="shared" si="2"/>
        <v>20</v>
      </c>
      <c r="V14" s="51">
        <f t="shared" ref="V14:V22" si="4">(I14+(2*J14)+(3*K14)+(4*L14))/F14</f>
        <v>0.47619047619047616</v>
      </c>
      <c r="W14" s="51">
        <f t="shared" ref="W14:W22" si="5">(H14+M14+P14)/(F14+M14+P14+Q14)</f>
        <v>0.40425531914893614</v>
      </c>
      <c r="X14" s="51">
        <f t="shared" ref="X14:X22" si="6">H14/F14</f>
        <v>0.33333333333333331</v>
      </c>
      <c r="Z14" s="20" t="s">
        <v>16</v>
      </c>
      <c r="AA14" s="9" t="s">
        <v>47</v>
      </c>
      <c r="AB14" s="2"/>
      <c r="AC14" s="20" t="s">
        <v>32</v>
      </c>
      <c r="AD14" s="9" t="s">
        <v>48</v>
      </c>
    </row>
    <row r="15" spans="1:30" ht="15.6" x14ac:dyDescent="0.3">
      <c r="A15" s="14">
        <v>9</v>
      </c>
      <c r="B15" s="150">
        <f>+'Game 1'!B21</f>
        <v>8</v>
      </c>
      <c r="C15" s="70" t="str">
        <f>+'Game 1'!C21</f>
        <v>Tyler Sebastian</v>
      </c>
      <c r="D15" s="50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20'!D21+'Game 21'!D21+'Game 22'!D21</f>
        <v>6</v>
      </c>
      <c r="E15" s="50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20'!E21+'Game 21'!E21+'Game 22'!E21</f>
        <v>21</v>
      </c>
      <c r="F15" s="50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20'!F21+'Game 21'!F21+'Game 22'!F21</f>
        <v>18</v>
      </c>
      <c r="G15" s="50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20'!G21+'Game 21'!G21+'Game 22'!G21</f>
        <v>6</v>
      </c>
      <c r="H15" s="50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20'!H21+'Game 21'!H21+'Game 22'!H21</f>
        <v>8</v>
      </c>
      <c r="I15" s="50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20'!I21+'Game 21'!I21+'Game 22'!I21</f>
        <v>2</v>
      </c>
      <c r="J15" s="50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20'!J21+'Game 21'!J21+'Game 22'!J21</f>
        <v>4</v>
      </c>
      <c r="K15" s="50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20'!K21+'Game 21'!K21+'Game 22'!K21</f>
        <v>2</v>
      </c>
      <c r="L15" s="50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20'!L21+'Game 21'!L21+'Game 22'!L21</f>
        <v>0</v>
      </c>
      <c r="M15" s="50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20'!M21+'Game 21'!M21+'Game 22'!M21</f>
        <v>2</v>
      </c>
      <c r="N15" s="50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20'!N21+'Game 21'!N21+'Game 22'!N21</f>
        <v>0</v>
      </c>
      <c r="O15" s="50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20'!O21+'Game 21'!O21+'Game 22'!O21</f>
        <v>2</v>
      </c>
      <c r="P15" s="50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20'!P21+'Game 21'!P21+'Game 22'!P21</f>
        <v>1</v>
      </c>
      <c r="Q15" s="50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20'!Q21+'Game 21'!Q21+'Game 22'!Q21</f>
        <v>0</v>
      </c>
      <c r="R15" s="50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20'!R21+'Game 21'!R21+'Game 22'!R21</f>
        <v>2</v>
      </c>
      <c r="S15" s="50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20'!S21+'Game 21'!S21+'Game 22'!S21</f>
        <v>2</v>
      </c>
      <c r="T15" s="50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20'!T21+'Game 21'!T21+'Game 22'!T21</f>
        <v>6</v>
      </c>
      <c r="U15" s="50">
        <f t="shared" si="2"/>
        <v>16</v>
      </c>
      <c r="V15" s="96">
        <f t="shared" si="4"/>
        <v>0.88888888888888884</v>
      </c>
      <c r="W15" s="96">
        <f t="shared" si="5"/>
        <v>0.52380952380952384</v>
      </c>
      <c r="X15" s="96">
        <f t="shared" si="6"/>
        <v>0.44444444444444442</v>
      </c>
      <c r="Z15" s="20" t="s">
        <v>17</v>
      </c>
      <c r="AA15" s="9" t="s">
        <v>49</v>
      </c>
      <c r="AB15" s="2"/>
      <c r="AC15" s="20" t="s">
        <v>15</v>
      </c>
      <c r="AD15" s="9" t="s">
        <v>50</v>
      </c>
    </row>
    <row r="16" spans="1:30" ht="15.6" x14ac:dyDescent="0.3">
      <c r="A16" s="14">
        <v>10</v>
      </c>
      <c r="B16" s="150">
        <f>+'Game 1'!B22</f>
        <v>25</v>
      </c>
      <c r="C16" s="70" t="str">
        <f>+'Game 1'!C22</f>
        <v>Justin Pipe</v>
      </c>
      <c r="D16" s="50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20'!D22+'Game 21'!D22+'Game 22'!D22</f>
        <v>13</v>
      </c>
      <c r="E16" s="50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20'!E22+'Game 21'!E22+'Game 22'!E22</f>
        <v>38</v>
      </c>
      <c r="F16" s="50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20'!F22+'Game 21'!F22+'Game 22'!F22</f>
        <v>37</v>
      </c>
      <c r="G16" s="50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20'!G22+'Game 21'!G22+'Game 22'!G22</f>
        <v>1</v>
      </c>
      <c r="H16" s="50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20'!H22+'Game 21'!H22+'Game 22'!H22</f>
        <v>7</v>
      </c>
      <c r="I16" s="50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20'!I22+'Game 21'!I22+'Game 22'!I22</f>
        <v>4</v>
      </c>
      <c r="J16" s="50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20'!J22+'Game 21'!J22+'Game 22'!J22</f>
        <v>1</v>
      </c>
      <c r="K16" s="50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20'!K22+'Game 21'!K22+'Game 22'!K22</f>
        <v>2</v>
      </c>
      <c r="L16" s="50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20'!L22+'Game 21'!L22+'Game 22'!L22</f>
        <v>0</v>
      </c>
      <c r="M16" s="50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20'!M22+'Game 21'!M22+'Game 22'!M22</f>
        <v>2</v>
      </c>
      <c r="N16" s="50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20'!N22+'Game 21'!N22+'Game 22'!N22</f>
        <v>0</v>
      </c>
      <c r="O16" s="50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20'!O22+'Game 21'!O22+'Game 22'!O22</f>
        <v>6</v>
      </c>
      <c r="P16" s="50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20'!P22+'Game 21'!P22+'Game 22'!P22</f>
        <v>1</v>
      </c>
      <c r="Q16" s="50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20'!Q22+'Game 21'!Q22+'Game 22'!Q22</f>
        <v>0</v>
      </c>
      <c r="R16" s="50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20'!R22+'Game 21'!R22+'Game 22'!R22</f>
        <v>16</v>
      </c>
      <c r="S16" s="50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20'!S22+'Game 21'!S22+'Game 22'!S22</f>
        <v>0</v>
      </c>
      <c r="T16" s="50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20'!T22+'Game 21'!T22+'Game 22'!T22</f>
        <v>6</v>
      </c>
      <c r="U16" s="50">
        <f t="shared" si="2"/>
        <v>12</v>
      </c>
      <c r="V16" s="51">
        <f t="shared" si="4"/>
        <v>0.32432432432432434</v>
      </c>
      <c r="W16" s="51">
        <f t="shared" si="5"/>
        <v>0.25</v>
      </c>
      <c r="X16" s="51">
        <f t="shared" si="6"/>
        <v>0.1891891891891892</v>
      </c>
      <c r="Z16" s="20" t="s">
        <v>18</v>
      </c>
      <c r="AA16" s="9" t="s">
        <v>51</v>
      </c>
      <c r="AB16" s="2"/>
      <c r="AC16" s="20" t="s">
        <v>19</v>
      </c>
      <c r="AD16" s="9" t="s">
        <v>52</v>
      </c>
    </row>
    <row r="17" spans="1:30" ht="15.6" x14ac:dyDescent="0.3">
      <c r="A17" s="14">
        <v>11</v>
      </c>
      <c r="B17" s="150">
        <f>+'Game 1'!B23</f>
        <v>44</v>
      </c>
      <c r="C17" s="70" t="str">
        <f>+'Game 1'!C23</f>
        <v>Steve Scholl</v>
      </c>
      <c r="D17" s="50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20'!D23+'Game 21'!D23+'Game 22'!D23</f>
        <v>15</v>
      </c>
      <c r="E17" s="50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20'!E23+'Game 21'!E23+'Game 22'!E23</f>
        <v>53</v>
      </c>
      <c r="F17" s="50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20'!F23+'Game 21'!F23+'Game 22'!F23</f>
        <v>52</v>
      </c>
      <c r="G17" s="50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20'!G23+'Game 21'!G23+'Game 22'!G23</f>
        <v>12</v>
      </c>
      <c r="H17" s="50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20'!H23+'Game 21'!H23+'Game 22'!H23</f>
        <v>17</v>
      </c>
      <c r="I17" s="50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20'!I23+'Game 21'!I23+'Game 22'!I23</f>
        <v>13</v>
      </c>
      <c r="J17" s="50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20'!J23+'Game 21'!J23+'Game 22'!J23</f>
        <v>2</v>
      </c>
      <c r="K17" s="50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20'!K23+'Game 21'!K23+'Game 22'!K23</f>
        <v>0</v>
      </c>
      <c r="L17" s="50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20'!L23+'Game 21'!L23+'Game 22'!L23</f>
        <v>2</v>
      </c>
      <c r="M17" s="50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20'!M23+'Game 21'!M23+'Game 22'!M23</f>
        <v>3</v>
      </c>
      <c r="N17" s="50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20'!N23+'Game 21'!N23+'Game 22'!N23</f>
        <v>5</v>
      </c>
      <c r="O17" s="50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20'!O23+'Game 21'!O23+'Game 22'!O23</f>
        <v>1</v>
      </c>
      <c r="P17" s="50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20'!P23+'Game 21'!P23+'Game 22'!P23</f>
        <v>0</v>
      </c>
      <c r="Q17" s="50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20'!Q23+'Game 21'!Q23+'Game 22'!Q23</f>
        <v>2</v>
      </c>
      <c r="R17" s="50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20'!R23+'Game 21'!R23+'Game 22'!R23</f>
        <v>10</v>
      </c>
      <c r="S17" s="50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20'!S23+'Game 21'!S23+'Game 22'!S23</f>
        <v>0</v>
      </c>
      <c r="T17" s="50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20'!T23+'Game 21'!T23+'Game 22'!T23</f>
        <v>12</v>
      </c>
      <c r="U17" s="50">
        <f t="shared" si="2"/>
        <v>25</v>
      </c>
      <c r="V17" s="51">
        <f t="shared" si="4"/>
        <v>0.48076923076923078</v>
      </c>
      <c r="W17" s="51">
        <f t="shared" si="5"/>
        <v>0.35087719298245612</v>
      </c>
      <c r="X17" s="51">
        <f t="shared" si="6"/>
        <v>0.32692307692307693</v>
      </c>
      <c r="Z17" s="20" t="s">
        <v>19</v>
      </c>
      <c r="AA17" s="9" t="s">
        <v>53</v>
      </c>
      <c r="AB17" s="2"/>
      <c r="AC17" s="20" t="s">
        <v>20</v>
      </c>
      <c r="AD17" s="9" t="s">
        <v>54</v>
      </c>
    </row>
    <row r="18" spans="1:30" ht="15.6" x14ac:dyDescent="0.3">
      <c r="A18" s="14">
        <v>12</v>
      </c>
      <c r="B18" s="150">
        <f>+'Game 1'!B24</f>
        <v>28</v>
      </c>
      <c r="C18" s="70" t="str">
        <f>+'Game 1'!C24</f>
        <v>Gene Johnston</v>
      </c>
      <c r="D18" s="50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20'!D24+'Game 21'!D24+'Game 22'!D24</f>
        <v>15</v>
      </c>
      <c r="E18" s="50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20'!E24+'Game 21'!E24+'Game 22'!E24</f>
        <v>41</v>
      </c>
      <c r="F18" s="50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20'!F24+'Game 21'!F24+'Game 22'!F24</f>
        <v>34</v>
      </c>
      <c r="G18" s="50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20'!G24+'Game 21'!G24+'Game 22'!G24</f>
        <v>9</v>
      </c>
      <c r="H18" s="50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20'!H24+'Game 21'!H24+'Game 22'!H24</f>
        <v>12</v>
      </c>
      <c r="I18" s="50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20'!I24+'Game 21'!I24+'Game 22'!I24</f>
        <v>9</v>
      </c>
      <c r="J18" s="50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20'!J24+'Game 21'!J24+'Game 22'!J24</f>
        <v>2</v>
      </c>
      <c r="K18" s="50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20'!K24+'Game 21'!K24+'Game 22'!K24</f>
        <v>1</v>
      </c>
      <c r="L18" s="50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20'!L24+'Game 21'!L24+'Game 22'!L24</f>
        <v>0</v>
      </c>
      <c r="M18" s="50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20'!M24+'Game 21'!M24+'Game 22'!M24</f>
        <v>4</v>
      </c>
      <c r="N18" s="50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20'!N24+'Game 21'!N24+'Game 22'!N24</f>
        <v>3</v>
      </c>
      <c r="O18" s="50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20'!O24+'Game 21'!O24+'Game 22'!O24</f>
        <v>2</v>
      </c>
      <c r="P18" s="50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20'!P24+'Game 21'!P24+'Game 22'!P24</f>
        <v>0</v>
      </c>
      <c r="Q18" s="50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20'!Q24+'Game 21'!Q24+'Game 22'!Q24</f>
        <v>3</v>
      </c>
      <c r="R18" s="50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20'!R24+'Game 21'!R24+'Game 22'!R24</f>
        <v>7</v>
      </c>
      <c r="S18" s="50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20'!S24+'Game 21'!S24+'Game 22'!S24</f>
        <v>1</v>
      </c>
      <c r="T18" s="50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20'!T24+'Game 21'!T24+'Game 22'!T24</f>
        <v>6</v>
      </c>
      <c r="U18" s="50">
        <f t="shared" si="2"/>
        <v>16</v>
      </c>
      <c r="V18" s="51">
        <f t="shared" si="4"/>
        <v>0.47058823529411764</v>
      </c>
      <c r="W18" s="51">
        <f t="shared" si="5"/>
        <v>0.3902439024390244</v>
      </c>
      <c r="X18" s="51">
        <f t="shared" si="6"/>
        <v>0.35294117647058826</v>
      </c>
      <c r="Z18" s="20" t="s">
        <v>20</v>
      </c>
      <c r="AA18" s="9" t="s">
        <v>55</v>
      </c>
      <c r="AB18" s="2"/>
      <c r="AC18" s="20" t="s">
        <v>33</v>
      </c>
      <c r="AD18" s="9" t="s">
        <v>56</v>
      </c>
    </row>
    <row r="19" spans="1:30" ht="15.6" x14ac:dyDescent="0.3">
      <c r="A19" s="14">
        <v>13</v>
      </c>
      <c r="B19" s="150">
        <f>+'Game 1'!B25</f>
        <v>4</v>
      </c>
      <c r="C19" s="70" t="str">
        <f>+'Game 1'!C25</f>
        <v>Tyler Peel</v>
      </c>
      <c r="D19" s="50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20'!D25+'Game 21'!D25+'Game 22'!D25</f>
        <v>2</v>
      </c>
      <c r="E19" s="50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20'!E25+'Game 21'!E25+'Game 22'!E25</f>
        <v>4</v>
      </c>
      <c r="F19" s="50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20'!F25+'Game 21'!F25+'Game 22'!F25</f>
        <v>4</v>
      </c>
      <c r="G19" s="50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20'!G25+'Game 21'!G25+'Game 22'!G25</f>
        <v>0</v>
      </c>
      <c r="H19" s="50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20'!H25+'Game 21'!H25+'Game 22'!H25</f>
        <v>0</v>
      </c>
      <c r="I19" s="50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20'!I25+'Game 21'!I25+'Game 22'!I25</f>
        <v>0</v>
      </c>
      <c r="J19" s="50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20'!J25+'Game 21'!J25+'Game 22'!J25</f>
        <v>0</v>
      </c>
      <c r="K19" s="50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20'!K25+'Game 21'!K25+'Game 22'!K25</f>
        <v>0</v>
      </c>
      <c r="L19" s="50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20'!L25+'Game 21'!L25+'Game 22'!L25</f>
        <v>0</v>
      </c>
      <c r="M19" s="50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20'!M25+'Game 21'!M25+'Game 22'!M25</f>
        <v>0</v>
      </c>
      <c r="N19" s="50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20'!N25+'Game 21'!N25+'Game 22'!N25</f>
        <v>0</v>
      </c>
      <c r="O19" s="50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20'!O25+'Game 21'!O25+'Game 22'!O25</f>
        <v>0</v>
      </c>
      <c r="P19" s="50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20'!P25+'Game 21'!P25+'Game 22'!P25</f>
        <v>0</v>
      </c>
      <c r="Q19" s="50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20'!Q25+'Game 21'!Q25+'Game 22'!Q25</f>
        <v>0</v>
      </c>
      <c r="R19" s="50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20'!R25+'Game 21'!R25+'Game 22'!R25</f>
        <v>4</v>
      </c>
      <c r="S19" s="50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20'!S25+'Game 21'!S25+'Game 22'!S25</f>
        <v>0</v>
      </c>
      <c r="T19" s="50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20'!T25+'Game 21'!T25+'Game 22'!T25</f>
        <v>0</v>
      </c>
      <c r="U19" s="50">
        <f t="shared" si="2"/>
        <v>0</v>
      </c>
      <c r="V19" s="51">
        <f t="shared" si="4"/>
        <v>0</v>
      </c>
      <c r="W19" s="51">
        <f t="shared" si="5"/>
        <v>0</v>
      </c>
      <c r="X19" s="51">
        <f t="shared" si="6"/>
        <v>0</v>
      </c>
      <c r="Z19" s="20" t="s">
        <v>21</v>
      </c>
      <c r="AA19" s="9" t="s">
        <v>57</v>
      </c>
      <c r="AB19" s="2"/>
      <c r="AC19" s="20" t="s">
        <v>24</v>
      </c>
      <c r="AD19" s="9" t="s">
        <v>58</v>
      </c>
    </row>
    <row r="20" spans="1:30" ht="15.6" x14ac:dyDescent="0.3">
      <c r="A20" s="14">
        <v>14</v>
      </c>
      <c r="B20" s="150">
        <f>+'Game 1'!B26</f>
        <v>15</v>
      </c>
      <c r="C20" s="70" t="str">
        <f>+'Game 1'!C26</f>
        <v>Chris Corbett</v>
      </c>
      <c r="D20" s="50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20'!D26+'Game 21'!D26+'Game 22'!D26</f>
        <v>1</v>
      </c>
      <c r="E20" s="50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20'!E26+'Game 21'!E26+'Game 22'!E26</f>
        <v>3</v>
      </c>
      <c r="F20" s="50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20'!F26+'Game 21'!F26+'Game 22'!F26</f>
        <v>3</v>
      </c>
      <c r="G20" s="50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20'!G26+'Game 21'!G26+'Game 22'!G26</f>
        <v>0</v>
      </c>
      <c r="H20" s="50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20'!H26+'Game 21'!H26+'Game 22'!H26</f>
        <v>0</v>
      </c>
      <c r="I20" s="50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20'!I26+'Game 21'!I26+'Game 22'!I26</f>
        <v>0</v>
      </c>
      <c r="J20" s="50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20'!J26+'Game 21'!J26+'Game 22'!J26</f>
        <v>0</v>
      </c>
      <c r="K20" s="50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20'!K26+'Game 21'!K26+'Game 22'!K26</f>
        <v>0</v>
      </c>
      <c r="L20" s="50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20'!L26+'Game 21'!L26+'Game 22'!L26</f>
        <v>0</v>
      </c>
      <c r="M20" s="50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20'!M26+'Game 21'!M26+'Game 22'!M26</f>
        <v>0</v>
      </c>
      <c r="N20" s="50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20'!N26+'Game 21'!N26+'Game 22'!N26</f>
        <v>0</v>
      </c>
      <c r="O20" s="50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20'!O26+'Game 21'!O26+'Game 22'!O26</f>
        <v>0</v>
      </c>
      <c r="P20" s="50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20'!P26+'Game 21'!P26+'Game 22'!P26</f>
        <v>0</v>
      </c>
      <c r="Q20" s="50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20'!Q26+'Game 21'!Q26+'Game 22'!Q26</f>
        <v>0</v>
      </c>
      <c r="R20" s="50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20'!R26+'Game 21'!R26+'Game 22'!R26</f>
        <v>2</v>
      </c>
      <c r="S20" s="50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20'!S26+'Game 21'!S26+'Game 22'!S26</f>
        <v>0</v>
      </c>
      <c r="T20" s="50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20'!T26+'Game 21'!T26+'Game 22'!T26</f>
        <v>0</v>
      </c>
      <c r="U20" s="50">
        <f t="shared" si="2"/>
        <v>0</v>
      </c>
      <c r="V20" s="51">
        <f t="shared" ref="V20" si="7">(I20+(2*J20)+(3*K20)+(4*L20))/F20</f>
        <v>0</v>
      </c>
      <c r="W20" s="51">
        <f t="shared" ref="W20" si="8">(H20+M20+P20)/(F20+M20+P20+Q20)</f>
        <v>0</v>
      </c>
      <c r="X20" s="51">
        <f t="shared" ref="X20" si="9">H20/F20</f>
        <v>0</v>
      </c>
      <c r="Z20" s="20" t="s">
        <v>22</v>
      </c>
      <c r="AA20" s="9" t="s">
        <v>59</v>
      </c>
      <c r="AB20" s="2"/>
      <c r="AC20" s="20" t="s">
        <v>78</v>
      </c>
      <c r="AD20" s="9" t="s">
        <v>60</v>
      </c>
    </row>
    <row r="21" spans="1:30" ht="15.6" x14ac:dyDescent="0.3">
      <c r="A21" s="14">
        <v>15</v>
      </c>
      <c r="B21" s="150">
        <f>+'Game 1'!B27</f>
        <v>55</v>
      </c>
      <c r="C21" s="70" t="str">
        <f>+'Game 1'!C27</f>
        <v>Dennis Dewar</v>
      </c>
      <c r="D21" s="50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20'!D27+'Game 21'!D27+'Game 22'!D27</f>
        <v>11</v>
      </c>
      <c r="E21" s="50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20'!E27+'Game 21'!E27+'Game 22'!E27</f>
        <v>40</v>
      </c>
      <c r="F21" s="50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20'!F27+'Game 21'!F27+'Game 22'!F27</f>
        <v>35</v>
      </c>
      <c r="G21" s="50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20'!G27+'Game 21'!G27+'Game 22'!G27</f>
        <v>10</v>
      </c>
      <c r="H21" s="50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20'!H27+'Game 21'!H27+'Game 22'!H27</f>
        <v>16</v>
      </c>
      <c r="I21" s="50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20'!I27+'Game 21'!I27+'Game 22'!I27</f>
        <v>8</v>
      </c>
      <c r="J21" s="50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20'!J27+'Game 21'!J27+'Game 22'!J27</f>
        <v>5</v>
      </c>
      <c r="K21" s="50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20'!K27+'Game 21'!K27+'Game 22'!K27</f>
        <v>3</v>
      </c>
      <c r="L21" s="50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20'!L27+'Game 21'!L27+'Game 22'!L27</f>
        <v>0</v>
      </c>
      <c r="M21" s="50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20'!M27+'Game 21'!M27+'Game 22'!M27</f>
        <v>5</v>
      </c>
      <c r="N21" s="50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20'!N27+'Game 21'!N27+'Game 22'!N27</f>
        <v>2</v>
      </c>
      <c r="O21" s="50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20'!O27+'Game 21'!O27+'Game 22'!O27</f>
        <v>1</v>
      </c>
      <c r="P21" s="50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20'!P27+'Game 21'!P27+'Game 22'!P27</f>
        <v>0</v>
      </c>
      <c r="Q21" s="50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20'!Q27+'Game 21'!Q27+'Game 22'!Q27</f>
        <v>1</v>
      </c>
      <c r="R21" s="50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20'!R27+'Game 21'!R27+'Game 22'!R27</f>
        <v>3</v>
      </c>
      <c r="S21" s="50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20'!S27+'Game 21'!S27+'Game 22'!S27</f>
        <v>0</v>
      </c>
      <c r="T21" s="50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20'!T27+'Game 21'!T27+'Game 22'!T27</f>
        <v>10</v>
      </c>
      <c r="U21" s="50">
        <f t="shared" si="2"/>
        <v>27</v>
      </c>
      <c r="V21" s="51">
        <f t="shared" si="4"/>
        <v>0.77142857142857146</v>
      </c>
      <c r="W21" s="51">
        <f t="shared" si="5"/>
        <v>0.51219512195121952</v>
      </c>
      <c r="X21" s="51">
        <f t="shared" si="6"/>
        <v>0.45714285714285713</v>
      </c>
      <c r="Z21" s="20" t="s">
        <v>23</v>
      </c>
      <c r="AA21" s="9" t="s">
        <v>61</v>
      </c>
      <c r="AB21" s="2"/>
      <c r="AC21" s="20" t="s">
        <v>34</v>
      </c>
      <c r="AD21" s="9" t="s">
        <v>62</v>
      </c>
    </row>
    <row r="22" spans="1:30" ht="15.6" x14ac:dyDescent="0.3">
      <c r="A22" s="14">
        <v>16</v>
      </c>
      <c r="B22" s="150">
        <f>+'Game 1'!B28</f>
        <v>2</v>
      </c>
      <c r="C22" s="70" t="str">
        <f>+'Game 1'!C28</f>
        <v>Hayden TenPas</v>
      </c>
      <c r="D22" s="50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20'!D28+'Game 21'!D28+'Game 22'!D28</f>
        <v>3</v>
      </c>
      <c r="E22" s="50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20'!E28+'Game 21'!E28+'Game 22'!E28</f>
        <v>7</v>
      </c>
      <c r="F22" s="50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20'!F28+'Game 21'!F28+'Game 22'!F28</f>
        <v>7</v>
      </c>
      <c r="G22" s="50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20'!G28+'Game 21'!G28+'Game 22'!G28</f>
        <v>0</v>
      </c>
      <c r="H22" s="50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20'!H28+'Game 21'!H28+'Game 22'!H28</f>
        <v>1</v>
      </c>
      <c r="I22" s="50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20'!I28+'Game 21'!I28+'Game 22'!I28</f>
        <v>1</v>
      </c>
      <c r="J22" s="50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20'!J28+'Game 21'!J28+'Game 22'!J28</f>
        <v>0</v>
      </c>
      <c r="K22" s="50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20'!K28+'Game 21'!K28+'Game 22'!K28</f>
        <v>0</v>
      </c>
      <c r="L22" s="50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20'!L28+'Game 21'!L28+'Game 22'!L28</f>
        <v>0</v>
      </c>
      <c r="M22" s="50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20'!M28+'Game 21'!M28+'Game 22'!M28</f>
        <v>0</v>
      </c>
      <c r="N22" s="50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20'!N28+'Game 21'!N28+'Game 22'!N28</f>
        <v>0</v>
      </c>
      <c r="O22" s="50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20'!O28+'Game 21'!O28+'Game 22'!O28</f>
        <v>2</v>
      </c>
      <c r="P22" s="50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20'!P28+'Game 21'!P28+'Game 22'!P28</f>
        <v>0</v>
      </c>
      <c r="Q22" s="50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20'!Q28+'Game 21'!Q28+'Game 22'!Q28</f>
        <v>0</v>
      </c>
      <c r="R22" s="50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20'!R28+'Game 21'!R28+'Game 22'!R28</f>
        <v>3</v>
      </c>
      <c r="S22" s="50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20'!S28+'Game 21'!S28+'Game 22'!S28</f>
        <v>0</v>
      </c>
      <c r="T22" s="50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20'!T28+'Game 21'!T28+'Game 22'!T28</f>
        <v>0</v>
      </c>
      <c r="U22" s="50">
        <f t="shared" si="2"/>
        <v>1</v>
      </c>
      <c r="V22" s="51">
        <f t="shared" si="4"/>
        <v>0.14285714285714285</v>
      </c>
      <c r="W22" s="51">
        <f t="shared" si="5"/>
        <v>0.14285714285714285</v>
      </c>
      <c r="X22" s="51">
        <f t="shared" si="6"/>
        <v>0.14285714285714285</v>
      </c>
      <c r="Z22" s="20" t="s">
        <v>24</v>
      </c>
      <c r="AA22" s="9" t="s">
        <v>63</v>
      </c>
      <c r="AB22" s="2"/>
      <c r="AC22" s="20" t="s">
        <v>35</v>
      </c>
      <c r="AD22" s="9" t="s">
        <v>64</v>
      </c>
    </row>
    <row r="23" spans="1:30" ht="15.6" x14ac:dyDescent="0.3">
      <c r="A23" s="14">
        <v>17</v>
      </c>
      <c r="B23" s="150">
        <f>+'Game 1'!B29</f>
        <v>11</v>
      </c>
      <c r="C23" s="70" t="str">
        <f>+'Game 1'!C29</f>
        <v>Brody TenPas</v>
      </c>
      <c r="D23" s="50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20'!D29+'Game 21'!D29+'Game 22'!D29</f>
        <v>5</v>
      </c>
      <c r="E23" s="50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20'!E29+'Game 21'!E29+'Game 22'!E29</f>
        <v>13</v>
      </c>
      <c r="F23" s="50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20'!F29+'Game 21'!F29+'Game 22'!F29</f>
        <v>12</v>
      </c>
      <c r="G23" s="50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20'!G29+'Game 21'!G29+'Game 22'!G29</f>
        <v>3</v>
      </c>
      <c r="H23" s="50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20'!H29+'Game 21'!H29+'Game 22'!H29</f>
        <v>3</v>
      </c>
      <c r="I23" s="50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20'!I29+'Game 21'!I29+'Game 22'!I29</f>
        <v>1</v>
      </c>
      <c r="J23" s="50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20'!J29+'Game 21'!J29+'Game 22'!J29</f>
        <v>1</v>
      </c>
      <c r="K23" s="50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20'!K29+'Game 21'!K29+'Game 22'!K29</f>
        <v>1</v>
      </c>
      <c r="L23" s="50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20'!L29+'Game 21'!L29+'Game 22'!L29</f>
        <v>0</v>
      </c>
      <c r="M23" s="50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20'!M29+'Game 21'!M29+'Game 22'!M29</f>
        <v>1</v>
      </c>
      <c r="N23" s="50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20'!N29+'Game 21'!N29+'Game 22'!N29</f>
        <v>1</v>
      </c>
      <c r="O23" s="50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20'!O29+'Game 21'!O29+'Game 22'!O29</f>
        <v>2</v>
      </c>
      <c r="P23" s="50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20'!P29+'Game 21'!P29+'Game 22'!P29</f>
        <v>0</v>
      </c>
      <c r="Q23" s="50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20'!Q29+'Game 21'!Q29+'Game 22'!Q29</f>
        <v>0</v>
      </c>
      <c r="R23" s="50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20'!R29+'Game 21'!R29+'Game 22'!R29</f>
        <v>2</v>
      </c>
      <c r="S23" s="50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20'!S29+'Game 21'!S29+'Game 22'!S29</f>
        <v>0</v>
      </c>
      <c r="T23" s="50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20'!T29+'Game 21'!T29+'Game 22'!T29</f>
        <v>1</v>
      </c>
      <c r="U23" s="50">
        <f t="shared" si="2"/>
        <v>6</v>
      </c>
      <c r="V23" s="51">
        <f t="shared" ref="V23:V33" si="10">(I23+(2*J23)+(3*K23)+(4*L23))/F23</f>
        <v>0.5</v>
      </c>
      <c r="W23" s="51">
        <f t="shared" ref="W23:W33" si="11">(H23+M23+P23)/(F23+M23+P23+Q23)</f>
        <v>0.30769230769230771</v>
      </c>
      <c r="X23" s="51">
        <f t="shared" ref="X23:X33" si="12">H23/F23</f>
        <v>0.25</v>
      </c>
      <c r="Z23" s="20" t="s">
        <v>78</v>
      </c>
      <c r="AA23" s="9" t="s">
        <v>65</v>
      </c>
      <c r="AB23" s="2"/>
      <c r="AC23" s="20" t="s">
        <v>66</v>
      </c>
      <c r="AD23" s="9" t="s">
        <v>67</v>
      </c>
    </row>
    <row r="24" spans="1:30" ht="15.6" x14ac:dyDescent="0.3">
      <c r="A24" s="14">
        <v>18</v>
      </c>
      <c r="B24" s="150">
        <f>+'Game 1'!B30</f>
        <v>21</v>
      </c>
      <c r="C24" s="70" t="str">
        <f>+'Game 1'!C30</f>
        <v>Tate Stephenson</v>
      </c>
      <c r="D24" s="50">
        <f>+'Game 1'!D30+'Game 2'!D30+'Game 3'!D30+'Game 4'!D30+'Game 5'!D30+'Game 6'!D30+'Game 7'!D30+'Game 8'!D30+'Game 9'!D30+'Game 10'!D30+'Game 11'!D30+'Game 12'!D30+'Game 13'!D30+'Game 14'!D30+'Game 15'!D30+'Game 16'!D30+'Game 17'!D30+'Game 18'!D30+'Game 19'!D30+'Game 20'!D30+'Game 21'!D30+'Game 22'!D30</f>
        <v>1</v>
      </c>
      <c r="E24" s="50">
        <f>+'Game 1'!E30+'Game 2'!E30+'Game 3'!E30+'Game 4'!E30+'Game 5'!E30+'Game 6'!E30+'Game 7'!E30+'Game 8'!E30+'Game 9'!E30+'Game 10'!E30+'Game 11'!E30+'Game 12'!E30+'Game 13'!E30+'Game 14'!E30+'Game 15'!E30+'Game 16'!E30+'Game 17'!E30+'Game 18'!E30+'Game 19'!E30+'Game 20'!E30+'Game 21'!E30+'Game 22'!E30</f>
        <v>2</v>
      </c>
      <c r="F24" s="50">
        <f>+'Game 1'!F30+'Game 2'!F30+'Game 3'!F30+'Game 4'!F30+'Game 5'!F30+'Game 6'!F30+'Game 7'!F30+'Game 8'!F30+'Game 9'!F30+'Game 10'!F30+'Game 11'!F30+'Game 12'!F30+'Game 13'!F30+'Game 14'!F30+'Game 15'!F30+'Game 16'!F30+'Game 17'!F30+'Game 18'!F30+'Game 19'!F30+'Game 20'!F30+'Game 21'!F30+'Game 22'!F30</f>
        <v>2</v>
      </c>
      <c r="G24" s="50">
        <f>+'Game 1'!G30+'Game 2'!G30+'Game 3'!G30+'Game 4'!G30+'Game 5'!G30+'Game 6'!G30+'Game 7'!G30+'Game 8'!G30+'Game 9'!G30+'Game 10'!G30+'Game 11'!G30+'Game 12'!G30+'Game 13'!G30+'Game 14'!G30+'Game 15'!G30+'Game 16'!G30+'Game 17'!G30+'Game 18'!G30+'Game 19'!G30+'Game 20'!G30+'Game 21'!G30+'Game 22'!G30</f>
        <v>0</v>
      </c>
      <c r="H24" s="50">
        <f>+'Game 1'!H30+'Game 2'!H30+'Game 3'!H30+'Game 4'!H30+'Game 5'!H30+'Game 6'!H30+'Game 7'!H30+'Game 8'!H30+'Game 9'!H30+'Game 10'!H30+'Game 11'!H30+'Game 12'!H30+'Game 13'!H30+'Game 14'!H30+'Game 15'!H30+'Game 16'!H30+'Game 17'!H30+'Game 18'!H30+'Game 19'!H30+'Game 20'!H30+'Game 21'!H30+'Game 22'!H30</f>
        <v>0</v>
      </c>
      <c r="I24" s="50">
        <f>+'Game 1'!I30+'Game 2'!I30+'Game 3'!I30+'Game 4'!I30+'Game 5'!I30+'Game 6'!I30+'Game 7'!I30+'Game 8'!I30+'Game 9'!I30+'Game 10'!I30+'Game 11'!I30+'Game 12'!I30+'Game 13'!I30+'Game 14'!I30+'Game 15'!I30+'Game 16'!I30+'Game 17'!I30+'Game 18'!I30+'Game 19'!I30+'Game 20'!I30+'Game 21'!I30+'Game 22'!I30</f>
        <v>0</v>
      </c>
      <c r="J24" s="50">
        <f>+'Game 1'!J30+'Game 2'!J30+'Game 3'!J30+'Game 4'!J30+'Game 5'!J30+'Game 6'!J30+'Game 7'!J30+'Game 8'!J30+'Game 9'!J30+'Game 10'!J30+'Game 11'!J30+'Game 12'!J30+'Game 13'!J30+'Game 14'!J30+'Game 15'!J30+'Game 16'!J30+'Game 17'!J30+'Game 18'!J30+'Game 19'!J30+'Game 20'!J30+'Game 21'!J30+'Game 22'!J30</f>
        <v>0</v>
      </c>
      <c r="K24" s="50">
        <f>+'Game 1'!K30+'Game 2'!K30+'Game 3'!K30+'Game 4'!K30+'Game 5'!K30+'Game 6'!K30+'Game 7'!K30+'Game 8'!K30+'Game 9'!K30+'Game 10'!K30+'Game 11'!K30+'Game 12'!K30+'Game 13'!K30+'Game 14'!K30+'Game 15'!K30+'Game 16'!K30+'Game 17'!K30+'Game 18'!K30+'Game 19'!K30+'Game 20'!K30+'Game 21'!K30+'Game 22'!K30</f>
        <v>0</v>
      </c>
      <c r="L24" s="50">
        <f>+'Game 1'!L30+'Game 2'!L30+'Game 3'!L30+'Game 4'!L30+'Game 5'!L30+'Game 6'!L30+'Game 7'!L30+'Game 8'!L30+'Game 9'!L30+'Game 10'!L30+'Game 11'!L30+'Game 12'!L30+'Game 13'!L30+'Game 14'!L30+'Game 15'!L30+'Game 16'!L30+'Game 17'!L30+'Game 18'!L30+'Game 19'!L30+'Game 20'!L30+'Game 21'!L30+'Game 22'!L30</f>
        <v>0</v>
      </c>
      <c r="M24" s="50">
        <f>+'Game 1'!M30+'Game 2'!M30+'Game 3'!M30+'Game 4'!M30+'Game 5'!M30+'Game 6'!M30+'Game 7'!M30+'Game 8'!M30+'Game 9'!M30+'Game 10'!M30+'Game 11'!M30+'Game 12'!M30+'Game 13'!M30+'Game 14'!M30+'Game 15'!M30+'Game 16'!M30+'Game 17'!M30+'Game 18'!M30+'Game 19'!M30+'Game 20'!M30+'Game 21'!M30+'Game 22'!M30</f>
        <v>0</v>
      </c>
      <c r="N24" s="50">
        <f>+'Game 1'!N30+'Game 2'!N30+'Game 3'!N30+'Game 4'!N30+'Game 5'!N30+'Game 6'!N30+'Game 7'!N30+'Game 8'!N30+'Game 9'!N30+'Game 10'!N30+'Game 11'!N30+'Game 12'!N30+'Game 13'!N30+'Game 14'!N30+'Game 15'!N30+'Game 16'!N30+'Game 17'!N30+'Game 18'!N30+'Game 19'!N30+'Game 20'!N30+'Game 21'!N30+'Game 22'!N30</f>
        <v>0</v>
      </c>
      <c r="O24" s="50">
        <f>+'Game 1'!O30+'Game 2'!O30+'Game 3'!O30+'Game 4'!O30+'Game 5'!O30+'Game 6'!O30+'Game 7'!O30+'Game 8'!O30+'Game 9'!O30+'Game 10'!O30+'Game 11'!O30+'Game 12'!O30+'Game 13'!O30+'Game 14'!O30+'Game 15'!O30+'Game 16'!O30+'Game 17'!O30+'Game 18'!O30+'Game 19'!O30+'Game 20'!O30+'Game 21'!O30+'Game 22'!O30</f>
        <v>0</v>
      </c>
      <c r="P24" s="50">
        <f>+'Game 1'!P30+'Game 2'!P30+'Game 3'!P30+'Game 4'!P30+'Game 5'!P30+'Game 6'!P30+'Game 7'!P30+'Game 8'!P30+'Game 9'!P30+'Game 10'!P30+'Game 11'!P30+'Game 12'!P30+'Game 13'!P30+'Game 14'!P30+'Game 15'!P30+'Game 16'!P30+'Game 17'!P30+'Game 18'!P30+'Game 19'!P30+'Game 20'!P30+'Game 21'!P30+'Game 22'!P30</f>
        <v>0</v>
      </c>
      <c r="Q24" s="50">
        <f>+'Game 1'!Q30+'Game 2'!Q30+'Game 3'!Q30+'Game 4'!Q30+'Game 5'!Q30+'Game 6'!Q30+'Game 7'!Q30+'Game 8'!Q30+'Game 9'!Q30+'Game 10'!Q30+'Game 11'!Q30+'Game 12'!Q30+'Game 13'!Q30+'Game 14'!Q30+'Game 15'!Q30+'Game 16'!Q30+'Game 17'!Q30+'Game 18'!Q30+'Game 19'!Q30+'Game 20'!Q30+'Game 21'!Q30+'Game 22'!Q30</f>
        <v>0</v>
      </c>
      <c r="R24" s="50">
        <f>+'Game 1'!R30+'Game 2'!R30+'Game 3'!R30+'Game 4'!R30+'Game 5'!R30+'Game 6'!R30+'Game 7'!R30+'Game 8'!R30+'Game 9'!R30+'Game 10'!R30+'Game 11'!R30+'Game 12'!R30+'Game 13'!R30+'Game 14'!R30+'Game 15'!R30+'Game 16'!R30+'Game 17'!R30+'Game 18'!R30+'Game 19'!R30+'Game 20'!R30+'Game 21'!R30+'Game 22'!R30</f>
        <v>1</v>
      </c>
      <c r="S24" s="50">
        <f>+'Game 1'!S30+'Game 2'!S30+'Game 3'!S30+'Game 4'!S30+'Game 5'!S30+'Game 6'!S30+'Game 7'!S30+'Game 8'!S30+'Game 9'!S30+'Game 10'!S30+'Game 11'!S30+'Game 12'!S30+'Game 13'!S30+'Game 14'!S30+'Game 15'!S30+'Game 16'!S30+'Game 17'!S30+'Game 18'!S30+'Game 19'!S30+'Game 20'!S30+'Game 21'!S30+'Game 22'!S30</f>
        <v>0</v>
      </c>
      <c r="T24" s="50">
        <f>+'Game 1'!T30+'Game 2'!T30+'Game 3'!T30+'Game 4'!T30+'Game 5'!T30+'Game 6'!T30+'Game 7'!T30+'Game 8'!T30+'Game 9'!T30+'Game 10'!T30+'Game 11'!T30+'Game 12'!T30+'Game 13'!T30+'Game 14'!T30+'Game 15'!T30+'Game 16'!T30+'Game 17'!T30+'Game 18'!T30+'Game 19'!T30+'Game 20'!T30+'Game 21'!T30+'Game 22'!T30</f>
        <v>0</v>
      </c>
      <c r="U24" s="50">
        <f t="shared" si="2"/>
        <v>0</v>
      </c>
      <c r="V24" s="51">
        <f t="shared" ref="V24" si="13">(I24+(2*J24)+(3*K24)+(4*L24))/F24</f>
        <v>0</v>
      </c>
      <c r="W24" s="51">
        <f t="shared" ref="W24" si="14">(H24+M24+P24)/(F24+M24+P24+Q24)</f>
        <v>0</v>
      </c>
      <c r="X24" s="51">
        <f t="shared" ref="X24" si="15">H24/F24</f>
        <v>0</v>
      </c>
      <c r="Z24" s="20" t="s">
        <v>25</v>
      </c>
      <c r="AA24" s="9" t="s">
        <v>68</v>
      </c>
      <c r="AB24" s="2"/>
      <c r="AC24" s="20" t="s">
        <v>69</v>
      </c>
      <c r="AD24" s="9" t="s">
        <v>70</v>
      </c>
    </row>
    <row r="25" spans="1:30" ht="15.6" x14ac:dyDescent="0.3">
      <c r="A25" s="14">
        <v>19</v>
      </c>
      <c r="B25" s="150">
        <f>+'Game 1'!B31</f>
        <v>43</v>
      </c>
      <c r="C25" s="70" t="str">
        <f>+'Game 1'!C31</f>
        <v>Ben Pletch</v>
      </c>
      <c r="D25" s="50">
        <f>+'Game 1'!D31+'Game 2'!D31+'Game 3'!D31+'Game 4'!D31+'Game 5'!D31+'Game 6'!D31+'Game 7'!D31+'Game 8'!D31+'Game 9'!D31+'Game 10'!D31+'Game 11'!D31+'Game 12'!D31+'Game 13'!D31+'Game 14'!D31+'Game 15'!D31+'Game 16'!D31+'Game 17'!D31+'Game 18'!D31+'Game 19'!D31+'Game 20'!D31+'Game 21'!D31+'Game 22'!D31</f>
        <v>9</v>
      </c>
      <c r="E25" s="50">
        <f>+'Game 1'!E31+'Game 2'!E31+'Game 3'!E31+'Game 4'!E31+'Game 5'!E31+'Game 6'!E31+'Game 7'!E31+'Game 8'!E31+'Game 9'!E31+'Game 10'!E31+'Game 11'!E31+'Game 12'!E31+'Game 13'!E31+'Game 14'!E31+'Game 15'!E31+'Game 16'!E31+'Game 17'!E31+'Game 18'!E31+'Game 19'!E31+'Game 20'!E31+'Game 21'!E31+'Game 22'!E31</f>
        <v>27</v>
      </c>
      <c r="F25" s="50">
        <f>+'Game 1'!F31+'Game 2'!F31+'Game 3'!F31+'Game 4'!F31+'Game 5'!F31+'Game 6'!F31+'Game 7'!F31+'Game 8'!F31+'Game 9'!F31+'Game 10'!F31+'Game 11'!F31+'Game 12'!F31+'Game 13'!F31+'Game 14'!F31+'Game 15'!F31+'Game 16'!F31+'Game 17'!F31+'Game 18'!F31+'Game 19'!F31+'Game 20'!F31+'Game 21'!F31+'Game 22'!F31</f>
        <v>23</v>
      </c>
      <c r="G25" s="50">
        <f>+'Game 1'!G31+'Game 2'!G31+'Game 3'!G31+'Game 4'!G31+'Game 5'!G31+'Game 6'!G31+'Game 7'!G31+'Game 8'!G31+'Game 9'!G31+'Game 10'!G31+'Game 11'!G31+'Game 12'!G31+'Game 13'!G31+'Game 14'!G31+'Game 15'!G31+'Game 16'!G31+'Game 17'!G31+'Game 18'!G31+'Game 19'!G31+'Game 20'!G31+'Game 21'!G31+'Game 22'!G31</f>
        <v>7</v>
      </c>
      <c r="H25" s="50">
        <f>+'Game 1'!H31+'Game 2'!H31+'Game 3'!H31+'Game 4'!H31+'Game 5'!H31+'Game 6'!H31+'Game 7'!H31+'Game 8'!H31+'Game 9'!H31+'Game 10'!H31+'Game 11'!H31+'Game 12'!H31+'Game 13'!H31+'Game 14'!H31+'Game 15'!H31+'Game 16'!H31+'Game 17'!H31+'Game 18'!H31+'Game 19'!H31+'Game 20'!H31+'Game 21'!H31+'Game 22'!H31</f>
        <v>8</v>
      </c>
      <c r="I25" s="50">
        <f>+'Game 1'!I31+'Game 2'!I31+'Game 3'!I31+'Game 4'!I31+'Game 5'!I31+'Game 6'!I31+'Game 7'!I31+'Game 8'!I31+'Game 9'!I31+'Game 10'!I31+'Game 11'!I31+'Game 12'!I31+'Game 13'!I31+'Game 14'!I31+'Game 15'!I31+'Game 16'!I31+'Game 17'!I31+'Game 18'!I31+'Game 19'!I31+'Game 20'!I31+'Game 21'!I31+'Game 22'!I31</f>
        <v>6</v>
      </c>
      <c r="J25" s="50">
        <f>+'Game 1'!J31+'Game 2'!J31+'Game 3'!J31+'Game 4'!J31+'Game 5'!J31+'Game 6'!J31+'Game 7'!J31+'Game 8'!J31+'Game 9'!J31+'Game 10'!J31+'Game 11'!J31+'Game 12'!J31+'Game 13'!J31+'Game 14'!J31+'Game 15'!J31+'Game 16'!J31+'Game 17'!J31+'Game 18'!J31+'Game 19'!J31+'Game 20'!J31+'Game 21'!J31+'Game 22'!J31</f>
        <v>0</v>
      </c>
      <c r="K25" s="50">
        <f>+'Game 1'!K31+'Game 2'!K31+'Game 3'!K31+'Game 4'!K31+'Game 5'!K31+'Game 6'!K31+'Game 7'!K31+'Game 8'!K31+'Game 9'!K31+'Game 10'!K31+'Game 11'!K31+'Game 12'!K31+'Game 13'!K31+'Game 14'!K31+'Game 15'!K31+'Game 16'!K31+'Game 17'!K31+'Game 18'!K31+'Game 19'!K31+'Game 20'!K31+'Game 21'!K31+'Game 22'!K31</f>
        <v>1</v>
      </c>
      <c r="L25" s="50">
        <f>+'Game 1'!L31+'Game 2'!L31+'Game 3'!L31+'Game 4'!L31+'Game 5'!L31+'Game 6'!L31+'Game 7'!L31+'Game 8'!L31+'Game 9'!L31+'Game 10'!L31+'Game 11'!L31+'Game 12'!L31+'Game 13'!L31+'Game 14'!L31+'Game 15'!L31+'Game 16'!L31+'Game 17'!L31+'Game 18'!L31+'Game 19'!L31+'Game 20'!L31+'Game 21'!L31+'Game 22'!L31</f>
        <v>0</v>
      </c>
      <c r="M25" s="50">
        <f>+'Game 1'!M31+'Game 2'!M31+'Game 3'!M31+'Game 4'!M31+'Game 5'!M31+'Game 6'!M31+'Game 7'!M31+'Game 8'!M31+'Game 9'!M31+'Game 10'!M31+'Game 11'!M31+'Game 12'!M31+'Game 13'!M31+'Game 14'!M31+'Game 15'!M31+'Game 16'!M31+'Game 17'!M31+'Game 18'!M31+'Game 19'!M31+'Game 20'!M31+'Game 21'!M31+'Game 22'!M31</f>
        <v>2</v>
      </c>
      <c r="N25" s="50">
        <f>+'Game 1'!N31+'Game 2'!N31+'Game 3'!N31+'Game 4'!N31+'Game 5'!N31+'Game 6'!N31+'Game 7'!N31+'Game 8'!N31+'Game 9'!N31+'Game 10'!N31+'Game 11'!N31+'Game 12'!N31+'Game 13'!N31+'Game 14'!N31+'Game 15'!N31+'Game 16'!N31+'Game 17'!N31+'Game 18'!N31+'Game 19'!N31+'Game 20'!N31+'Game 21'!N31+'Game 22'!N31</f>
        <v>1</v>
      </c>
      <c r="O25" s="50">
        <f>+'Game 1'!O31+'Game 2'!O31+'Game 3'!O31+'Game 4'!O31+'Game 5'!O31+'Game 6'!O31+'Game 7'!O31+'Game 8'!O31+'Game 9'!O31+'Game 10'!O31+'Game 11'!O31+'Game 12'!O31+'Game 13'!O31+'Game 14'!O31+'Game 15'!O31+'Game 16'!O31+'Game 17'!O31+'Game 18'!O31+'Game 19'!O31+'Game 20'!O31+'Game 21'!O31+'Game 22'!O31</f>
        <v>3</v>
      </c>
      <c r="P25" s="50">
        <f>+'Game 1'!P31+'Game 2'!P31+'Game 3'!P31+'Game 4'!P31+'Game 5'!P31+'Game 6'!P31+'Game 7'!P31+'Game 8'!P31+'Game 9'!P31+'Game 10'!P31+'Game 11'!P31+'Game 12'!P31+'Game 13'!P31+'Game 14'!P31+'Game 15'!P31+'Game 16'!P31+'Game 17'!P31+'Game 18'!P31+'Game 19'!P31+'Game 20'!P31+'Game 21'!P31+'Game 22'!P31</f>
        <v>1</v>
      </c>
      <c r="Q25" s="50">
        <f>+'Game 1'!Q31+'Game 2'!Q31+'Game 3'!Q31+'Game 4'!Q31+'Game 5'!Q31+'Game 6'!Q31+'Game 7'!Q31+'Game 8'!Q31+'Game 9'!Q31+'Game 10'!Q31+'Game 11'!Q31+'Game 12'!Q31+'Game 13'!Q31+'Game 14'!Q31+'Game 15'!Q31+'Game 16'!Q31+'Game 17'!Q31+'Game 18'!Q31+'Game 19'!Q31+'Game 20'!Q31+'Game 21'!Q31+'Game 22'!Q31</f>
        <v>1</v>
      </c>
      <c r="R25" s="50">
        <f>+'Game 1'!R31+'Game 2'!R31+'Game 3'!R31+'Game 4'!R31+'Game 5'!R31+'Game 6'!R31+'Game 7'!R31+'Game 8'!R31+'Game 9'!R31+'Game 10'!R31+'Game 11'!R31+'Game 12'!R31+'Game 13'!R31+'Game 14'!R31+'Game 15'!R31+'Game 16'!R31+'Game 17'!R31+'Game 18'!R31+'Game 19'!R31+'Game 20'!R31+'Game 21'!R31+'Game 22'!R31</f>
        <v>4</v>
      </c>
      <c r="S25" s="50">
        <f>+'Game 1'!S31+'Game 2'!S31+'Game 3'!S31+'Game 4'!S31+'Game 5'!S31+'Game 6'!S31+'Game 7'!S31+'Game 8'!S31+'Game 9'!S31+'Game 10'!S31+'Game 11'!S31+'Game 12'!S31+'Game 13'!S31+'Game 14'!S31+'Game 15'!S31+'Game 16'!S31+'Game 17'!S31+'Game 18'!S31+'Game 19'!S31+'Game 20'!S31+'Game 21'!S31+'Game 22'!S31</f>
        <v>0</v>
      </c>
      <c r="T25" s="50">
        <f>+'Game 1'!T31+'Game 2'!T31+'Game 3'!T31+'Game 4'!T31+'Game 5'!T31+'Game 6'!T31+'Game 7'!T31+'Game 8'!T31+'Game 9'!T31+'Game 10'!T31+'Game 11'!T31+'Game 12'!T31+'Game 13'!T31+'Game 14'!T31+'Game 15'!T31+'Game 16'!T31+'Game 17'!T31+'Game 18'!T31+'Game 19'!T31+'Game 20'!T31+'Game 21'!T31+'Game 22'!T31</f>
        <v>4</v>
      </c>
      <c r="U25" s="50">
        <f t="shared" si="2"/>
        <v>9</v>
      </c>
      <c r="V25" s="51">
        <f t="shared" si="10"/>
        <v>0.39130434782608697</v>
      </c>
      <c r="W25" s="51">
        <f t="shared" si="11"/>
        <v>0.40740740740740738</v>
      </c>
      <c r="X25" s="51">
        <f t="shared" si="12"/>
        <v>0.34782608695652173</v>
      </c>
      <c r="Z25" s="20" t="s">
        <v>26</v>
      </c>
      <c r="AA25" s="9" t="s">
        <v>71</v>
      </c>
      <c r="AB25" s="2"/>
      <c r="AC25" s="20" t="s">
        <v>36</v>
      </c>
      <c r="AD25" s="9" t="s">
        <v>72</v>
      </c>
    </row>
    <row r="26" spans="1:30" ht="15.6" x14ac:dyDescent="0.3">
      <c r="A26" s="14">
        <v>20</v>
      </c>
      <c r="B26" s="150">
        <f>+'Game 1'!B32</f>
        <v>12</v>
      </c>
      <c r="C26" s="70" t="str">
        <f>+'Game 1'!C32</f>
        <v>Jesse Deans</v>
      </c>
      <c r="D26" s="50">
        <f>+'Game 1'!D32+'Game 2'!D32+'Game 3'!D32+'Game 4'!D32+'Game 5'!D32+'Game 6'!D32+'Game 7'!D32+'Game 8'!D32+'Game 9'!D32+'Game 10'!D32+'Game 11'!D32+'Game 12'!D32+'Game 13'!D32+'Game 14'!D32+'Game 15'!D32+'Game 16'!D32+'Game 17'!D32+'Game 18'!D32+'Game 19'!D32+'Game 20'!D32+'Game 21'!D32+'Game 22'!D32</f>
        <v>5</v>
      </c>
      <c r="E26" s="50">
        <f>+'Game 1'!E32+'Game 2'!E32+'Game 3'!E32+'Game 4'!E32+'Game 5'!E32+'Game 6'!E32+'Game 7'!E32+'Game 8'!E32+'Game 9'!E32+'Game 10'!E32+'Game 11'!E32+'Game 12'!E32+'Game 13'!E32+'Game 14'!E32+'Game 15'!E32+'Game 16'!E32+'Game 17'!E32+'Game 18'!E32+'Game 19'!E32+'Game 20'!E32+'Game 21'!E32+'Game 22'!E32</f>
        <v>10</v>
      </c>
      <c r="F26" s="50">
        <f>+'Game 1'!F32+'Game 2'!F32+'Game 3'!F32+'Game 4'!F32+'Game 5'!F32+'Game 6'!F32+'Game 7'!F32+'Game 8'!F32+'Game 9'!F32+'Game 10'!F32+'Game 11'!F32+'Game 12'!F32+'Game 13'!F32+'Game 14'!F32+'Game 15'!F32+'Game 16'!F32+'Game 17'!F32+'Game 18'!F32+'Game 19'!F32+'Game 20'!F32+'Game 21'!F32+'Game 22'!F32</f>
        <v>10</v>
      </c>
      <c r="G26" s="50">
        <f>+'Game 1'!G32+'Game 2'!G32+'Game 3'!G32+'Game 4'!G32+'Game 5'!G32+'Game 6'!G32+'Game 7'!G32+'Game 8'!G32+'Game 9'!G32+'Game 10'!G32+'Game 11'!G32+'Game 12'!G32+'Game 13'!G32+'Game 14'!G32+'Game 15'!G32+'Game 16'!G32+'Game 17'!G32+'Game 18'!G32+'Game 19'!G32+'Game 20'!G32+'Game 21'!G32+'Game 22'!G32</f>
        <v>0</v>
      </c>
      <c r="H26" s="50">
        <f>+'Game 1'!H32+'Game 2'!H32+'Game 3'!H32+'Game 4'!H32+'Game 5'!H32+'Game 6'!H32+'Game 7'!H32+'Game 8'!H32+'Game 9'!H32+'Game 10'!H32+'Game 11'!H32+'Game 12'!H32+'Game 13'!H32+'Game 14'!H32+'Game 15'!H32+'Game 16'!H32+'Game 17'!H32+'Game 18'!H32+'Game 19'!H32+'Game 20'!H32+'Game 21'!H32+'Game 22'!H32</f>
        <v>1</v>
      </c>
      <c r="I26" s="50">
        <f>+'Game 1'!I32+'Game 2'!I32+'Game 3'!I32+'Game 4'!I32+'Game 5'!I32+'Game 6'!I32+'Game 7'!I32+'Game 8'!I32+'Game 9'!I32+'Game 10'!I32+'Game 11'!I32+'Game 12'!I32+'Game 13'!I32+'Game 14'!I32+'Game 15'!I32+'Game 16'!I32+'Game 17'!I32+'Game 18'!I32+'Game 19'!I32+'Game 20'!I32+'Game 21'!I32+'Game 22'!I32</f>
        <v>1</v>
      </c>
      <c r="J26" s="50">
        <f>+'Game 1'!J32+'Game 2'!J32+'Game 3'!J32+'Game 4'!J32+'Game 5'!J32+'Game 6'!J32+'Game 7'!J32+'Game 8'!J32+'Game 9'!J32+'Game 10'!J32+'Game 11'!J32+'Game 12'!J32+'Game 13'!J32+'Game 14'!J32+'Game 15'!J32+'Game 16'!J32+'Game 17'!J32+'Game 18'!J32+'Game 19'!J32+'Game 20'!J32+'Game 21'!J32+'Game 22'!J32</f>
        <v>0</v>
      </c>
      <c r="K26" s="50">
        <f>+'Game 1'!K32+'Game 2'!K32+'Game 3'!K32+'Game 4'!K32+'Game 5'!K32+'Game 6'!K32+'Game 7'!K32+'Game 8'!K32+'Game 9'!K32+'Game 10'!K32+'Game 11'!K32+'Game 12'!K32+'Game 13'!K32+'Game 14'!K32+'Game 15'!K32+'Game 16'!K32+'Game 17'!K32+'Game 18'!K32+'Game 19'!K32+'Game 20'!K32+'Game 21'!K32+'Game 22'!K32</f>
        <v>0</v>
      </c>
      <c r="L26" s="50">
        <f>+'Game 1'!L32+'Game 2'!L32+'Game 3'!L32+'Game 4'!L32+'Game 5'!L32+'Game 6'!L32+'Game 7'!L32+'Game 8'!L32+'Game 9'!L32+'Game 10'!L32+'Game 11'!L32+'Game 12'!L32+'Game 13'!L32+'Game 14'!L32+'Game 15'!L32+'Game 16'!L32+'Game 17'!L32+'Game 18'!L32+'Game 19'!L32+'Game 20'!L32+'Game 21'!L32+'Game 22'!L32</f>
        <v>0</v>
      </c>
      <c r="M26" s="50">
        <f>+'Game 1'!M32+'Game 2'!M32+'Game 3'!M32+'Game 4'!M32+'Game 5'!M32+'Game 6'!M32+'Game 7'!M32+'Game 8'!M32+'Game 9'!M32+'Game 10'!M32+'Game 11'!M32+'Game 12'!M32+'Game 13'!M32+'Game 14'!M32+'Game 15'!M32+'Game 16'!M32+'Game 17'!M32+'Game 18'!M32+'Game 19'!M32+'Game 20'!M32+'Game 21'!M32+'Game 22'!M32</f>
        <v>0</v>
      </c>
      <c r="N26" s="50">
        <f>+'Game 1'!N32+'Game 2'!N32+'Game 3'!N32+'Game 4'!N32+'Game 5'!N32+'Game 6'!N32+'Game 7'!N32+'Game 8'!N32+'Game 9'!N32+'Game 10'!N32+'Game 11'!N32+'Game 12'!N32+'Game 13'!N32+'Game 14'!N32+'Game 15'!N32+'Game 16'!N32+'Game 17'!N32+'Game 18'!N32+'Game 19'!N32+'Game 20'!N32+'Game 21'!N32+'Game 22'!N32</f>
        <v>1</v>
      </c>
      <c r="O26" s="50">
        <f>+'Game 1'!O32+'Game 2'!O32+'Game 3'!O32+'Game 4'!O32+'Game 5'!O32+'Game 6'!O32+'Game 7'!O32+'Game 8'!O32+'Game 9'!O32+'Game 10'!O32+'Game 11'!O32+'Game 12'!O32+'Game 13'!O32+'Game 14'!O32+'Game 15'!O32+'Game 16'!O32+'Game 17'!O32+'Game 18'!O32+'Game 19'!O32+'Game 20'!O32+'Game 21'!O32+'Game 22'!O32</f>
        <v>2</v>
      </c>
      <c r="P26" s="50">
        <f>+'Game 1'!P32+'Game 2'!P32+'Game 3'!P32+'Game 4'!P32+'Game 5'!P32+'Game 6'!P32+'Game 7'!P32+'Game 8'!P32+'Game 9'!P32+'Game 10'!P32+'Game 11'!P32+'Game 12'!P32+'Game 13'!P32+'Game 14'!P32+'Game 15'!P32+'Game 16'!P32+'Game 17'!P32+'Game 18'!P32+'Game 19'!P32+'Game 20'!P32+'Game 21'!P32+'Game 22'!P32</f>
        <v>0</v>
      </c>
      <c r="Q26" s="50">
        <f>+'Game 1'!Q32+'Game 2'!Q32+'Game 3'!Q32+'Game 4'!Q32+'Game 5'!Q32+'Game 6'!Q32+'Game 7'!Q32+'Game 8'!Q32+'Game 9'!Q32+'Game 10'!Q32+'Game 11'!Q32+'Game 12'!Q32+'Game 13'!Q32+'Game 14'!Q32+'Game 15'!Q32+'Game 16'!Q32+'Game 17'!Q32+'Game 18'!Q32+'Game 19'!Q32+'Game 20'!Q32+'Game 21'!Q32+'Game 22'!Q32</f>
        <v>0</v>
      </c>
      <c r="R26" s="50">
        <f>+'Game 1'!R32+'Game 2'!R32+'Game 3'!R32+'Game 4'!R32+'Game 5'!R32+'Game 6'!R32+'Game 7'!R32+'Game 8'!R32+'Game 9'!R32+'Game 10'!R32+'Game 11'!R32+'Game 12'!R32+'Game 13'!R32+'Game 14'!R32+'Game 15'!R32+'Game 16'!R32+'Game 17'!R32+'Game 18'!R32+'Game 19'!R32+'Game 20'!R32+'Game 21'!R32+'Game 22'!R32</f>
        <v>5</v>
      </c>
      <c r="S26" s="50">
        <f>+'Game 1'!S32+'Game 2'!S32+'Game 3'!S32+'Game 4'!S32+'Game 5'!S32+'Game 6'!S32+'Game 7'!S32+'Game 8'!S32+'Game 9'!S32+'Game 10'!S32+'Game 11'!S32+'Game 12'!S32+'Game 13'!S32+'Game 14'!S32+'Game 15'!S32+'Game 16'!S32+'Game 17'!S32+'Game 18'!S32+'Game 19'!S32+'Game 20'!S32+'Game 21'!S32+'Game 22'!S32</f>
        <v>0</v>
      </c>
      <c r="T26" s="50">
        <f>+'Game 1'!T32+'Game 2'!T32+'Game 3'!T32+'Game 4'!T32+'Game 5'!T32+'Game 6'!T32+'Game 7'!T32+'Game 8'!T32+'Game 9'!T32+'Game 10'!T32+'Game 11'!T32+'Game 12'!T32+'Game 13'!T32+'Game 14'!T32+'Game 15'!T32+'Game 16'!T32+'Game 17'!T32+'Game 18'!T32+'Game 19'!T32+'Game 20'!T32+'Game 21'!T32+'Game 22'!T32</f>
        <v>2</v>
      </c>
      <c r="U26" s="50">
        <f t="shared" ref="U26:U30" si="16">I26+2*J26+3*K26+4*L26</f>
        <v>1</v>
      </c>
      <c r="V26" s="51">
        <f t="shared" ref="V26:V30" si="17">(I26+(2*J26)+(3*K26)+(4*L26))/F26</f>
        <v>0.1</v>
      </c>
      <c r="W26" s="51">
        <f t="shared" ref="W26:W30" si="18">(H26+M26+P26)/(F26+M26+P26+Q26)</f>
        <v>0.1</v>
      </c>
      <c r="X26" s="51">
        <f t="shared" ref="X26:X30" si="19">H26/F26</f>
        <v>0.1</v>
      </c>
      <c r="Z26" s="20" t="s">
        <v>26</v>
      </c>
      <c r="AA26" s="9" t="s">
        <v>71</v>
      </c>
      <c r="AB26" s="2"/>
      <c r="AC26" s="20" t="s">
        <v>36</v>
      </c>
      <c r="AD26" s="9" t="s">
        <v>72</v>
      </c>
    </row>
    <row r="27" spans="1:30" ht="15.6" x14ac:dyDescent="0.3">
      <c r="A27" s="14">
        <v>21</v>
      </c>
      <c r="B27" s="150">
        <f>+'Game 1'!B33</f>
        <v>15</v>
      </c>
      <c r="C27" s="70" t="str">
        <f>+'Game 1'!C33</f>
        <v>Adam Cousins</v>
      </c>
      <c r="D27" s="50">
        <f>+'Game 1'!D33+'Game 2'!D33+'Game 3'!D33+'Game 4'!D33+'Game 5'!D33+'Game 6'!D33+'Game 7'!D33+'Game 8'!D33+'Game 9'!D33+'Game 10'!D33+'Game 11'!D33+'Game 12'!D33+'Game 13'!D33+'Game 14'!D33+'Game 15'!D33+'Game 16'!D33+'Game 17'!D33+'Game 18'!D33+'Game 19'!D33+'Game 20'!D33+'Game 21'!D33+'Game 22'!D33</f>
        <v>7</v>
      </c>
      <c r="E27" s="50">
        <f>+'Game 1'!E33+'Game 2'!E33+'Game 3'!E33+'Game 4'!E33+'Game 5'!E33+'Game 6'!E33+'Game 7'!E33+'Game 8'!E33+'Game 9'!E33+'Game 10'!E33+'Game 11'!E33+'Game 12'!E33+'Game 13'!E33+'Game 14'!E33+'Game 15'!E33+'Game 16'!E33+'Game 17'!E33+'Game 18'!E33+'Game 19'!E33+'Game 20'!E33+'Game 21'!E33+'Game 22'!E33</f>
        <v>15</v>
      </c>
      <c r="F27" s="50">
        <f>+'Game 1'!F33+'Game 2'!F33+'Game 3'!F33+'Game 4'!F33+'Game 5'!F33+'Game 6'!F33+'Game 7'!F33+'Game 8'!F33+'Game 9'!F33+'Game 10'!F33+'Game 11'!F33+'Game 12'!F33+'Game 13'!F33+'Game 14'!F33+'Game 15'!F33+'Game 16'!F33+'Game 17'!F33+'Game 18'!F33+'Game 19'!F33+'Game 20'!F33+'Game 21'!F33+'Game 22'!F33</f>
        <v>15</v>
      </c>
      <c r="G27" s="50">
        <f>+'Game 1'!G33+'Game 2'!G33+'Game 3'!G33+'Game 4'!G33+'Game 5'!G33+'Game 6'!G33+'Game 7'!G33+'Game 8'!G33+'Game 9'!G33+'Game 10'!G33+'Game 11'!G33+'Game 12'!G33+'Game 13'!G33+'Game 14'!G33+'Game 15'!G33+'Game 16'!G33+'Game 17'!G33+'Game 18'!G33+'Game 19'!G33+'Game 20'!G33+'Game 21'!G33+'Game 22'!G33</f>
        <v>1</v>
      </c>
      <c r="H27" s="50">
        <f>+'Game 1'!H33+'Game 2'!H33+'Game 3'!H33+'Game 4'!H33+'Game 5'!H33+'Game 6'!H33+'Game 7'!H33+'Game 8'!H33+'Game 9'!H33+'Game 10'!H33+'Game 11'!H33+'Game 12'!H33+'Game 13'!H33+'Game 14'!H33+'Game 15'!H33+'Game 16'!H33+'Game 17'!H33+'Game 18'!H33+'Game 19'!H33+'Game 20'!H33+'Game 21'!H33+'Game 22'!H33</f>
        <v>3</v>
      </c>
      <c r="I27" s="50">
        <f>+'Game 1'!I33+'Game 2'!I33+'Game 3'!I33+'Game 4'!I33+'Game 5'!I33+'Game 6'!I33+'Game 7'!I33+'Game 8'!I33+'Game 9'!I33+'Game 10'!I33+'Game 11'!I33+'Game 12'!I33+'Game 13'!I33+'Game 14'!I33+'Game 15'!I33+'Game 16'!I33+'Game 17'!I33+'Game 18'!I33+'Game 19'!I33+'Game 20'!I33+'Game 21'!I33+'Game 22'!I33</f>
        <v>2</v>
      </c>
      <c r="J27" s="50">
        <f>+'Game 1'!J33+'Game 2'!J33+'Game 3'!J33+'Game 4'!J33+'Game 5'!J33+'Game 6'!J33+'Game 7'!J33+'Game 8'!J33+'Game 9'!J33+'Game 10'!J33+'Game 11'!J33+'Game 12'!J33+'Game 13'!J33+'Game 14'!J33+'Game 15'!J33+'Game 16'!J33+'Game 17'!J33+'Game 18'!J33+'Game 19'!J33+'Game 20'!J33+'Game 21'!J33+'Game 22'!J33</f>
        <v>1</v>
      </c>
      <c r="K27" s="50">
        <f>+'Game 1'!K33+'Game 2'!K33+'Game 3'!K33+'Game 4'!K33+'Game 5'!K33+'Game 6'!K33+'Game 7'!K33+'Game 8'!K33+'Game 9'!K33+'Game 10'!K33+'Game 11'!K33+'Game 12'!K33+'Game 13'!K33+'Game 14'!K33+'Game 15'!K33+'Game 16'!K33+'Game 17'!K33+'Game 18'!K33+'Game 19'!K33+'Game 20'!K33+'Game 21'!K33+'Game 22'!K33</f>
        <v>0</v>
      </c>
      <c r="L27" s="50">
        <f>+'Game 1'!L33+'Game 2'!L33+'Game 3'!L33+'Game 4'!L33+'Game 5'!L33+'Game 6'!L33+'Game 7'!L33+'Game 8'!L33+'Game 9'!L33+'Game 10'!L33+'Game 11'!L33+'Game 12'!L33+'Game 13'!L33+'Game 14'!L33+'Game 15'!L33+'Game 16'!L33+'Game 17'!L33+'Game 18'!L33+'Game 19'!L33+'Game 20'!L33+'Game 21'!L33+'Game 22'!L33</f>
        <v>0</v>
      </c>
      <c r="M27" s="50">
        <f>+'Game 1'!M33+'Game 2'!M33+'Game 3'!M33+'Game 4'!M33+'Game 5'!M33+'Game 6'!M33+'Game 7'!M33+'Game 8'!M33+'Game 9'!M33+'Game 10'!M33+'Game 11'!M33+'Game 12'!M33+'Game 13'!M33+'Game 14'!M33+'Game 15'!M33+'Game 16'!M33+'Game 17'!M33+'Game 18'!M33+'Game 19'!M33+'Game 20'!M33+'Game 21'!M33+'Game 22'!M33</f>
        <v>0</v>
      </c>
      <c r="N27" s="50">
        <f>+'Game 1'!N33+'Game 2'!N33+'Game 3'!N33+'Game 4'!N33+'Game 5'!N33+'Game 6'!N33+'Game 7'!N33+'Game 8'!N33+'Game 9'!N33+'Game 10'!N33+'Game 11'!N33+'Game 12'!N33+'Game 13'!N33+'Game 14'!N33+'Game 15'!N33+'Game 16'!N33+'Game 17'!N33+'Game 18'!N33+'Game 19'!N33+'Game 20'!N33+'Game 21'!N33+'Game 22'!N33</f>
        <v>0</v>
      </c>
      <c r="O27" s="50">
        <f>+'Game 1'!O33+'Game 2'!O33+'Game 3'!O33+'Game 4'!O33+'Game 5'!O33+'Game 6'!O33+'Game 7'!O33+'Game 8'!O33+'Game 9'!O33+'Game 10'!O33+'Game 11'!O33+'Game 12'!O33+'Game 13'!O33+'Game 14'!O33+'Game 15'!O33+'Game 16'!O33+'Game 17'!O33+'Game 18'!O33+'Game 19'!O33+'Game 20'!O33+'Game 21'!O33+'Game 22'!O33</f>
        <v>3</v>
      </c>
      <c r="P27" s="50">
        <f>+'Game 1'!P33+'Game 2'!P33+'Game 3'!P33+'Game 4'!P33+'Game 5'!P33+'Game 6'!P33+'Game 7'!P33+'Game 8'!P33+'Game 9'!P33+'Game 10'!P33+'Game 11'!P33+'Game 12'!P33+'Game 13'!P33+'Game 14'!P33+'Game 15'!P33+'Game 16'!P33+'Game 17'!P33+'Game 18'!P33+'Game 19'!P33+'Game 20'!P33+'Game 21'!P33+'Game 22'!P33</f>
        <v>0</v>
      </c>
      <c r="Q27" s="50">
        <f>+'Game 1'!Q33+'Game 2'!Q33+'Game 3'!Q33+'Game 4'!Q33+'Game 5'!Q33+'Game 6'!Q33+'Game 7'!Q33+'Game 8'!Q33+'Game 9'!Q33+'Game 10'!Q33+'Game 11'!Q33+'Game 12'!Q33+'Game 13'!Q33+'Game 14'!Q33+'Game 15'!Q33+'Game 16'!Q33+'Game 17'!Q33+'Game 18'!Q33+'Game 19'!Q33+'Game 20'!Q33+'Game 21'!Q33+'Game 22'!Q33</f>
        <v>0</v>
      </c>
      <c r="R27" s="50">
        <f>+'Game 1'!R33+'Game 2'!R33+'Game 3'!R33+'Game 4'!R33+'Game 5'!R33+'Game 6'!R33+'Game 7'!R33+'Game 8'!R33+'Game 9'!R33+'Game 10'!R33+'Game 11'!R33+'Game 12'!R33+'Game 13'!R33+'Game 14'!R33+'Game 15'!R33+'Game 16'!R33+'Game 17'!R33+'Game 18'!R33+'Game 19'!R33+'Game 20'!R33+'Game 21'!R33+'Game 22'!R33</f>
        <v>6</v>
      </c>
      <c r="S27" s="50">
        <f>+'Game 1'!S33+'Game 2'!S33+'Game 3'!S33+'Game 4'!S33+'Game 5'!S33+'Game 6'!S33+'Game 7'!S33+'Game 8'!S33+'Game 9'!S33+'Game 10'!S33+'Game 11'!S33+'Game 12'!S33+'Game 13'!S33+'Game 14'!S33+'Game 15'!S33+'Game 16'!S33+'Game 17'!S33+'Game 18'!S33+'Game 19'!S33+'Game 20'!S33+'Game 21'!S33+'Game 22'!S33</f>
        <v>0</v>
      </c>
      <c r="T27" s="50">
        <f>+'Game 1'!T33+'Game 2'!T33+'Game 3'!T33+'Game 4'!T33+'Game 5'!T33+'Game 6'!T33+'Game 7'!T33+'Game 8'!T33+'Game 9'!T33+'Game 10'!T33+'Game 11'!T33+'Game 12'!T33+'Game 13'!T33+'Game 14'!T33+'Game 15'!T33+'Game 16'!T33+'Game 17'!T33+'Game 18'!T33+'Game 19'!T33+'Game 20'!T33+'Game 21'!T33+'Game 22'!T33</f>
        <v>3</v>
      </c>
      <c r="U27" s="50">
        <f t="shared" si="16"/>
        <v>4</v>
      </c>
      <c r="V27" s="51">
        <f t="shared" si="17"/>
        <v>0.26666666666666666</v>
      </c>
      <c r="W27" s="51">
        <f t="shared" si="18"/>
        <v>0.2</v>
      </c>
      <c r="X27" s="51">
        <f t="shared" si="19"/>
        <v>0.2</v>
      </c>
      <c r="Z27" s="20" t="s">
        <v>26</v>
      </c>
      <c r="AA27" s="9" t="s">
        <v>71</v>
      </c>
      <c r="AB27" s="2"/>
      <c r="AC27" s="11" t="s">
        <v>36</v>
      </c>
      <c r="AD27" s="2" t="s">
        <v>72</v>
      </c>
    </row>
    <row r="28" spans="1:30" ht="15.6" x14ac:dyDescent="0.3">
      <c r="A28" s="14">
        <v>22</v>
      </c>
      <c r="B28" s="150">
        <f>+'Game 1'!B34</f>
        <v>97</v>
      </c>
      <c r="C28" s="70" t="str">
        <f>+'Game 1'!C34</f>
        <v>Jamie Hickling</v>
      </c>
      <c r="D28" s="50">
        <f>+'Game 1'!D34+'Game 2'!D34+'Game 3'!D34+'Game 4'!D34+'Game 5'!D34+'Game 6'!D34+'Game 7'!D34+'Game 8'!D34+'Game 9'!D34+'Game 10'!D34+'Game 11'!D34+'Game 12'!D34+'Game 13'!D34+'Game 14'!D34+'Game 15'!D34+'Game 16'!D34+'Game 17'!D34+'Game 18'!D34+'Game 19'!D34+'Game 20'!D34+'Game 21'!D34+'Game 22'!D34</f>
        <v>3</v>
      </c>
      <c r="E28" s="50">
        <f>+'Game 1'!E34+'Game 2'!E34+'Game 3'!E34+'Game 4'!E34+'Game 5'!E34+'Game 6'!E34+'Game 7'!E34+'Game 8'!E34+'Game 9'!E34+'Game 10'!E34+'Game 11'!E34+'Game 12'!E34+'Game 13'!E34+'Game 14'!E34+'Game 15'!E34+'Game 16'!E34+'Game 17'!E34+'Game 18'!E34+'Game 19'!E34+'Game 20'!E34+'Game 21'!E34+'Game 22'!E34</f>
        <v>9</v>
      </c>
      <c r="F28" s="50">
        <f>+'Game 1'!F34+'Game 2'!F34+'Game 3'!F34+'Game 4'!F34+'Game 5'!F34+'Game 6'!F34+'Game 7'!F34+'Game 8'!F34+'Game 9'!F34+'Game 10'!F34+'Game 11'!F34+'Game 12'!F34+'Game 13'!F34+'Game 14'!F34+'Game 15'!F34+'Game 16'!F34+'Game 17'!F34+'Game 18'!F34+'Game 19'!F34+'Game 20'!F34+'Game 21'!F34+'Game 22'!F34</f>
        <v>7</v>
      </c>
      <c r="G28" s="50">
        <f>+'Game 1'!G34+'Game 2'!G34+'Game 3'!G34+'Game 4'!G34+'Game 5'!G34+'Game 6'!G34+'Game 7'!G34+'Game 8'!G34+'Game 9'!G34+'Game 10'!G34+'Game 11'!G34+'Game 12'!G34+'Game 13'!G34+'Game 14'!G34+'Game 15'!G34+'Game 16'!G34+'Game 17'!G34+'Game 18'!G34+'Game 19'!G34+'Game 20'!G34+'Game 21'!G34+'Game 22'!G34</f>
        <v>0</v>
      </c>
      <c r="H28" s="50">
        <f>+'Game 1'!H34+'Game 2'!H34+'Game 3'!H34+'Game 4'!H34+'Game 5'!H34+'Game 6'!H34+'Game 7'!H34+'Game 8'!H34+'Game 9'!H34+'Game 10'!H34+'Game 11'!H34+'Game 12'!H34+'Game 13'!H34+'Game 14'!H34+'Game 15'!H34+'Game 16'!H34+'Game 17'!H34+'Game 18'!H34+'Game 19'!H34+'Game 20'!H34+'Game 21'!H34+'Game 22'!H34</f>
        <v>1</v>
      </c>
      <c r="I28" s="50">
        <f>+'Game 1'!I34+'Game 2'!I34+'Game 3'!I34+'Game 4'!I34+'Game 5'!I34+'Game 6'!I34+'Game 7'!I34+'Game 8'!I34+'Game 9'!I34+'Game 10'!I34+'Game 11'!I34+'Game 12'!I34+'Game 13'!I34+'Game 14'!I34+'Game 15'!I34+'Game 16'!I34+'Game 17'!I34+'Game 18'!I34+'Game 19'!I34+'Game 20'!I34+'Game 21'!I34+'Game 22'!I34</f>
        <v>0</v>
      </c>
      <c r="J28" s="50">
        <f>+'Game 1'!J34+'Game 2'!J34+'Game 3'!J34+'Game 4'!J34+'Game 5'!J34+'Game 6'!J34+'Game 7'!J34+'Game 8'!J34+'Game 9'!J34+'Game 10'!J34+'Game 11'!J34+'Game 12'!J34+'Game 13'!J34+'Game 14'!J34+'Game 15'!J34+'Game 16'!J34+'Game 17'!J34+'Game 18'!J34+'Game 19'!J34+'Game 20'!J34+'Game 21'!J34+'Game 22'!J34</f>
        <v>1</v>
      </c>
      <c r="K28" s="50">
        <f>+'Game 1'!K34+'Game 2'!K34+'Game 3'!K34+'Game 4'!K34+'Game 5'!K34+'Game 6'!K34+'Game 7'!K34+'Game 8'!K34+'Game 9'!K34+'Game 10'!K34+'Game 11'!K34+'Game 12'!K34+'Game 13'!K34+'Game 14'!K34+'Game 15'!K34+'Game 16'!K34+'Game 17'!K34+'Game 18'!K34+'Game 19'!K34+'Game 20'!K34+'Game 21'!K34+'Game 22'!K34</f>
        <v>0</v>
      </c>
      <c r="L28" s="50">
        <f>+'Game 1'!L34+'Game 2'!L34+'Game 3'!L34+'Game 4'!L34+'Game 5'!L34+'Game 6'!L34+'Game 7'!L34+'Game 8'!L34+'Game 9'!L34+'Game 10'!L34+'Game 11'!L34+'Game 12'!L34+'Game 13'!L34+'Game 14'!L34+'Game 15'!L34+'Game 16'!L34+'Game 17'!L34+'Game 18'!L34+'Game 19'!L34+'Game 20'!L34+'Game 21'!L34+'Game 22'!L34</f>
        <v>0</v>
      </c>
      <c r="M28" s="50">
        <f>+'Game 1'!M34+'Game 2'!M34+'Game 3'!M34+'Game 4'!M34+'Game 5'!M34+'Game 6'!M34+'Game 7'!M34+'Game 8'!M34+'Game 9'!M34+'Game 10'!M34+'Game 11'!M34+'Game 12'!M34+'Game 13'!M34+'Game 14'!M34+'Game 15'!M34+'Game 16'!M34+'Game 17'!M34+'Game 18'!M34+'Game 19'!M34+'Game 20'!M34+'Game 21'!M34+'Game 22'!M34</f>
        <v>2</v>
      </c>
      <c r="N28" s="50">
        <f>+'Game 1'!N34+'Game 2'!N34+'Game 3'!N34+'Game 4'!N34+'Game 5'!N34+'Game 6'!N34+'Game 7'!N34+'Game 8'!N34+'Game 9'!N34+'Game 10'!N34+'Game 11'!N34+'Game 12'!N34+'Game 13'!N34+'Game 14'!N34+'Game 15'!N34+'Game 16'!N34+'Game 17'!N34+'Game 18'!N34+'Game 19'!N34+'Game 20'!N34+'Game 21'!N34+'Game 22'!N34</f>
        <v>0</v>
      </c>
      <c r="O28" s="50">
        <f>+'Game 1'!O34+'Game 2'!O34+'Game 3'!O34+'Game 4'!O34+'Game 5'!O34+'Game 6'!O34+'Game 7'!O34+'Game 8'!O34+'Game 9'!O34+'Game 10'!O34+'Game 11'!O34+'Game 12'!O34+'Game 13'!O34+'Game 14'!O34+'Game 15'!O34+'Game 16'!O34+'Game 17'!O34+'Game 18'!O34+'Game 19'!O34+'Game 20'!O34+'Game 21'!O34+'Game 22'!O34</f>
        <v>0</v>
      </c>
      <c r="P28" s="50">
        <f>+'Game 1'!P34+'Game 2'!P34+'Game 3'!P34+'Game 4'!P34+'Game 5'!P34+'Game 6'!P34+'Game 7'!P34+'Game 8'!P34+'Game 9'!P34+'Game 10'!P34+'Game 11'!P34+'Game 12'!P34+'Game 13'!P34+'Game 14'!P34+'Game 15'!P34+'Game 16'!P34+'Game 17'!P34+'Game 18'!P34+'Game 19'!P34+'Game 20'!P34+'Game 21'!P34+'Game 22'!P34</f>
        <v>0</v>
      </c>
      <c r="Q28" s="50">
        <f>+'Game 1'!Q34+'Game 2'!Q34+'Game 3'!Q34+'Game 4'!Q34+'Game 5'!Q34+'Game 6'!Q34+'Game 7'!Q34+'Game 8'!Q34+'Game 9'!Q34+'Game 10'!Q34+'Game 11'!Q34+'Game 12'!Q34+'Game 13'!Q34+'Game 14'!Q34+'Game 15'!Q34+'Game 16'!Q34+'Game 17'!Q34+'Game 18'!Q34+'Game 19'!Q34+'Game 20'!Q34+'Game 21'!Q34+'Game 22'!Q34</f>
        <v>0</v>
      </c>
      <c r="R28" s="50">
        <f>+'Game 1'!R34+'Game 2'!R34+'Game 3'!R34+'Game 4'!R34+'Game 5'!R34+'Game 6'!R34+'Game 7'!R34+'Game 8'!R34+'Game 9'!R34+'Game 10'!R34+'Game 11'!R34+'Game 12'!R34+'Game 13'!R34+'Game 14'!R34+'Game 15'!R34+'Game 16'!R34+'Game 17'!R34+'Game 18'!R34+'Game 19'!R34+'Game 20'!R34+'Game 21'!R34+'Game 22'!R34</f>
        <v>3</v>
      </c>
      <c r="S28" s="50">
        <f>+'Game 1'!S34+'Game 2'!S34+'Game 3'!S34+'Game 4'!S34+'Game 5'!S34+'Game 6'!S34+'Game 7'!S34+'Game 8'!S34+'Game 9'!S34+'Game 10'!S34+'Game 11'!S34+'Game 12'!S34+'Game 13'!S34+'Game 14'!S34+'Game 15'!S34+'Game 16'!S34+'Game 17'!S34+'Game 18'!S34+'Game 19'!S34+'Game 20'!S34+'Game 21'!S34+'Game 22'!S34</f>
        <v>0</v>
      </c>
      <c r="T28" s="50">
        <f>+'Game 1'!T34+'Game 2'!T34+'Game 3'!T34+'Game 4'!T34+'Game 5'!T34+'Game 6'!T34+'Game 7'!T34+'Game 8'!T34+'Game 9'!T34+'Game 10'!T34+'Game 11'!T34+'Game 12'!T34+'Game 13'!T34+'Game 14'!T34+'Game 15'!T34+'Game 16'!T34+'Game 17'!T34+'Game 18'!T34+'Game 19'!T34+'Game 20'!T34+'Game 21'!T34+'Game 22'!T34</f>
        <v>0</v>
      </c>
      <c r="U28" s="50">
        <f t="shared" si="16"/>
        <v>2</v>
      </c>
      <c r="V28" s="51">
        <f t="shared" si="17"/>
        <v>0.2857142857142857</v>
      </c>
      <c r="W28" s="51">
        <f t="shared" si="18"/>
        <v>0.33333333333333331</v>
      </c>
      <c r="X28" s="51">
        <f t="shared" si="19"/>
        <v>0.14285714285714285</v>
      </c>
      <c r="Z28" s="20" t="s">
        <v>26</v>
      </c>
      <c r="AA28" s="9" t="s">
        <v>71</v>
      </c>
      <c r="AB28" s="2"/>
      <c r="AC28" s="11" t="s">
        <v>36</v>
      </c>
      <c r="AD28" s="2" t="s">
        <v>72</v>
      </c>
    </row>
    <row r="29" spans="1:30" ht="15.6" x14ac:dyDescent="0.3">
      <c r="A29" s="14">
        <v>23</v>
      </c>
      <c r="B29" s="150" t="str">
        <f>+'Game 1'!B35</f>
        <v>-</v>
      </c>
      <c r="C29" s="70" t="str">
        <f>+'Game 1'!C35</f>
        <v>Shawn Johnson</v>
      </c>
      <c r="D29" s="50">
        <f>+'Game 1'!D35+'Game 2'!D35+'Game 3'!D35+'Game 4'!D35+'Game 5'!D35+'Game 6'!D35+'Game 7'!D35+'Game 8'!D35+'Game 9'!D35+'Game 10'!D35+'Game 11'!D35+'Game 12'!D35+'Game 13'!D35+'Game 14'!D35+'Game 15'!D35+'Game 16'!D35+'Game 17'!D35+'Game 18'!D35+'Game 19'!D35+'Game 20'!D35+'Game 21'!D35+'Game 22'!D35</f>
        <v>6</v>
      </c>
      <c r="E29" s="50">
        <f>+'Game 1'!E35+'Game 2'!E35+'Game 3'!E35+'Game 4'!E35+'Game 5'!E35+'Game 6'!E35+'Game 7'!E35+'Game 8'!E35+'Game 9'!E35+'Game 10'!E35+'Game 11'!E35+'Game 12'!E35+'Game 13'!E35+'Game 14'!E35+'Game 15'!E35+'Game 16'!E35+'Game 17'!E35+'Game 18'!E35+'Game 19'!E35+'Game 20'!E35+'Game 21'!E35+'Game 22'!E35</f>
        <v>20</v>
      </c>
      <c r="F29" s="50">
        <f>+'Game 1'!F35+'Game 2'!F35+'Game 3'!F35+'Game 4'!F35+'Game 5'!F35+'Game 6'!F35+'Game 7'!F35+'Game 8'!F35+'Game 9'!F35+'Game 10'!F35+'Game 11'!F35+'Game 12'!F35+'Game 13'!F35+'Game 14'!F35+'Game 15'!F35+'Game 16'!F35+'Game 17'!F35+'Game 18'!F35+'Game 19'!F35+'Game 20'!F35+'Game 21'!F35+'Game 22'!F35</f>
        <v>19</v>
      </c>
      <c r="G29" s="50">
        <f>+'Game 1'!G35+'Game 2'!G35+'Game 3'!G35+'Game 4'!G35+'Game 5'!G35+'Game 6'!G35+'Game 7'!G35+'Game 8'!G35+'Game 9'!G35+'Game 10'!G35+'Game 11'!G35+'Game 12'!G35+'Game 13'!G35+'Game 14'!G35+'Game 15'!G35+'Game 16'!G35+'Game 17'!G35+'Game 18'!G35+'Game 19'!G35+'Game 20'!G35+'Game 21'!G35+'Game 22'!G35</f>
        <v>5</v>
      </c>
      <c r="H29" s="50">
        <f>+'Game 1'!H35+'Game 2'!H35+'Game 3'!H35+'Game 4'!H35+'Game 5'!H35+'Game 6'!H35+'Game 7'!H35+'Game 8'!H35+'Game 9'!H35+'Game 10'!H35+'Game 11'!H35+'Game 12'!H35+'Game 13'!H35+'Game 14'!H35+'Game 15'!H35+'Game 16'!H35+'Game 17'!H35+'Game 18'!H35+'Game 19'!H35+'Game 20'!H35+'Game 21'!H35+'Game 22'!H35</f>
        <v>8</v>
      </c>
      <c r="I29" s="50">
        <f>+'Game 1'!I35+'Game 2'!I35+'Game 3'!I35+'Game 4'!I35+'Game 5'!I35+'Game 6'!I35+'Game 7'!I35+'Game 8'!I35+'Game 9'!I35+'Game 10'!I35+'Game 11'!I35+'Game 12'!I35+'Game 13'!I35+'Game 14'!I35+'Game 15'!I35+'Game 16'!I35+'Game 17'!I35+'Game 18'!I35+'Game 19'!I35+'Game 20'!I35+'Game 21'!I35+'Game 22'!I35</f>
        <v>5</v>
      </c>
      <c r="J29" s="50">
        <f>+'Game 1'!J35+'Game 2'!J35+'Game 3'!J35+'Game 4'!J35+'Game 5'!J35+'Game 6'!J35+'Game 7'!J35+'Game 8'!J35+'Game 9'!J35+'Game 10'!J35+'Game 11'!J35+'Game 12'!J35+'Game 13'!J35+'Game 14'!J35+'Game 15'!J35+'Game 16'!J35+'Game 17'!J35+'Game 18'!J35+'Game 19'!J35+'Game 20'!J35+'Game 21'!J35+'Game 22'!J35</f>
        <v>2</v>
      </c>
      <c r="K29" s="50">
        <f>+'Game 1'!K35+'Game 2'!K35+'Game 3'!K35+'Game 4'!K35+'Game 5'!K35+'Game 6'!K35+'Game 7'!K35+'Game 8'!K35+'Game 9'!K35+'Game 10'!K35+'Game 11'!K35+'Game 12'!K35+'Game 13'!K35+'Game 14'!K35+'Game 15'!K35+'Game 16'!K35+'Game 17'!K35+'Game 18'!K35+'Game 19'!K35+'Game 20'!K35+'Game 21'!K35+'Game 22'!K35</f>
        <v>0</v>
      </c>
      <c r="L29" s="50">
        <f>+'Game 1'!L35+'Game 2'!L35+'Game 3'!L35+'Game 4'!L35+'Game 5'!L35+'Game 6'!L35+'Game 7'!L35+'Game 8'!L35+'Game 9'!L35+'Game 10'!L35+'Game 11'!L35+'Game 12'!L35+'Game 13'!L35+'Game 14'!L35+'Game 15'!L35+'Game 16'!L35+'Game 17'!L35+'Game 18'!L35+'Game 19'!L35+'Game 20'!L35+'Game 21'!L35+'Game 22'!L35</f>
        <v>1</v>
      </c>
      <c r="M29" s="50">
        <f>+'Game 1'!M35+'Game 2'!M35+'Game 3'!M35+'Game 4'!M35+'Game 5'!M35+'Game 6'!M35+'Game 7'!M35+'Game 8'!M35+'Game 9'!M35+'Game 10'!M35+'Game 11'!M35+'Game 12'!M35+'Game 13'!M35+'Game 14'!M35+'Game 15'!M35+'Game 16'!M35+'Game 17'!M35+'Game 18'!M35+'Game 19'!M35+'Game 20'!M35+'Game 21'!M35+'Game 22'!M35</f>
        <v>0</v>
      </c>
      <c r="N29" s="50">
        <f>+'Game 1'!N35+'Game 2'!N35+'Game 3'!N35+'Game 4'!N35+'Game 5'!N35+'Game 6'!N35+'Game 7'!N35+'Game 8'!N35+'Game 9'!N35+'Game 10'!N35+'Game 11'!N35+'Game 12'!N35+'Game 13'!N35+'Game 14'!N35+'Game 15'!N35+'Game 16'!N35+'Game 17'!N35+'Game 18'!N35+'Game 19'!N35+'Game 20'!N35+'Game 21'!N35+'Game 22'!N35</f>
        <v>0</v>
      </c>
      <c r="O29" s="50">
        <f>+'Game 1'!O35+'Game 2'!O35+'Game 3'!O35+'Game 4'!O35+'Game 5'!O35+'Game 6'!O35+'Game 7'!O35+'Game 8'!O35+'Game 9'!O35+'Game 10'!O35+'Game 11'!O35+'Game 12'!O35+'Game 13'!O35+'Game 14'!O35+'Game 15'!O35+'Game 16'!O35+'Game 17'!O35+'Game 18'!O35+'Game 19'!O35+'Game 20'!O35+'Game 21'!O35+'Game 22'!O35</f>
        <v>0</v>
      </c>
      <c r="P29" s="50">
        <f>+'Game 1'!P35+'Game 2'!P35+'Game 3'!P35+'Game 4'!P35+'Game 5'!P35+'Game 6'!P35+'Game 7'!P35+'Game 8'!P35+'Game 9'!P35+'Game 10'!P35+'Game 11'!P35+'Game 12'!P35+'Game 13'!P35+'Game 14'!P35+'Game 15'!P35+'Game 16'!P35+'Game 17'!P35+'Game 18'!P35+'Game 19'!P35+'Game 20'!P35+'Game 21'!P35+'Game 22'!P35</f>
        <v>0</v>
      </c>
      <c r="Q29" s="50">
        <f>+'Game 1'!Q35+'Game 2'!Q35+'Game 3'!Q35+'Game 4'!Q35+'Game 5'!Q35+'Game 6'!Q35+'Game 7'!Q35+'Game 8'!Q35+'Game 9'!Q35+'Game 10'!Q35+'Game 11'!Q35+'Game 12'!Q35+'Game 13'!Q35+'Game 14'!Q35+'Game 15'!Q35+'Game 16'!Q35+'Game 17'!Q35+'Game 18'!Q35+'Game 19'!Q35+'Game 20'!Q35+'Game 21'!Q35+'Game 22'!Q35</f>
        <v>1</v>
      </c>
      <c r="R29" s="50">
        <f>+'Game 1'!R35+'Game 2'!R35+'Game 3'!R35+'Game 4'!R35+'Game 5'!R35+'Game 6'!R35+'Game 7'!R35+'Game 8'!R35+'Game 9'!R35+'Game 10'!R35+'Game 11'!R35+'Game 12'!R35+'Game 13'!R35+'Game 14'!R35+'Game 15'!R35+'Game 16'!R35+'Game 17'!R35+'Game 18'!R35+'Game 19'!R35+'Game 20'!R35+'Game 21'!R35+'Game 22'!R35</f>
        <v>4</v>
      </c>
      <c r="S29" s="50">
        <f>+'Game 1'!S35+'Game 2'!S35+'Game 3'!S35+'Game 4'!S35+'Game 5'!S35+'Game 6'!S35+'Game 7'!S35+'Game 8'!S35+'Game 9'!S35+'Game 10'!S35+'Game 11'!S35+'Game 12'!S35+'Game 13'!S35+'Game 14'!S35+'Game 15'!S35+'Game 16'!S35+'Game 17'!S35+'Game 18'!S35+'Game 19'!S35+'Game 20'!S35+'Game 21'!S35+'Game 22'!S35</f>
        <v>0</v>
      </c>
      <c r="T29" s="50">
        <f>+'Game 1'!T35+'Game 2'!T35+'Game 3'!T35+'Game 4'!T35+'Game 5'!T35+'Game 6'!T35+'Game 7'!T35+'Game 8'!T35+'Game 9'!T35+'Game 10'!T35+'Game 11'!T35+'Game 12'!T35+'Game 13'!T35+'Game 14'!T35+'Game 15'!T35+'Game 16'!T35+'Game 17'!T35+'Game 18'!T35+'Game 19'!T35+'Game 20'!T35+'Game 21'!T35+'Game 22'!T35</f>
        <v>5</v>
      </c>
      <c r="U29" s="50">
        <f t="shared" si="16"/>
        <v>13</v>
      </c>
      <c r="V29" s="51">
        <f t="shared" si="17"/>
        <v>0.68421052631578949</v>
      </c>
      <c r="W29" s="51">
        <f t="shared" si="18"/>
        <v>0.4</v>
      </c>
      <c r="X29" s="51">
        <f t="shared" si="19"/>
        <v>0.42105263157894735</v>
      </c>
      <c r="Z29" s="20" t="s">
        <v>76</v>
      </c>
      <c r="AA29" s="9" t="s">
        <v>77</v>
      </c>
      <c r="AB29" s="2"/>
      <c r="AC29" s="11"/>
      <c r="AD29" s="2"/>
    </row>
    <row r="30" spans="1:30" ht="13.8" x14ac:dyDescent="0.25">
      <c r="A30" s="14">
        <v>24</v>
      </c>
      <c r="B30" s="150" t="str">
        <f>+'Game 1'!B36</f>
        <v>-</v>
      </c>
      <c r="C30" s="70" t="str">
        <f>+'Game 1'!C36</f>
        <v>Scott McTavish</v>
      </c>
      <c r="D30" s="50">
        <f>+'Game 1'!D36+'Game 2'!D36+'Game 3'!D36+'Game 4'!D36+'Game 5'!D36+'Game 6'!D36+'Game 7'!D36+'Game 8'!D36+'Game 9'!D36+'Game 10'!D36+'Game 11'!D36+'Game 12'!D36+'Game 13'!D36+'Game 14'!D36+'Game 15'!D36+'Game 16'!D36+'Game 17'!D36+'Game 18'!D36+'Game 19'!D36+'Game 20'!D36+'Game 21'!D36+'Game 22'!D36</f>
        <v>7</v>
      </c>
      <c r="E30" s="50">
        <f>+'Game 1'!E36+'Game 2'!E36+'Game 3'!E36+'Game 4'!E36+'Game 5'!E36+'Game 6'!E36+'Game 7'!E36+'Game 8'!E36+'Game 9'!E36+'Game 10'!E36+'Game 11'!E36+'Game 12'!E36+'Game 13'!E36+'Game 14'!E36+'Game 15'!E36+'Game 16'!E36+'Game 17'!E36+'Game 18'!E36+'Game 19'!E36+'Game 20'!E36+'Game 21'!E36+'Game 22'!E36</f>
        <v>25</v>
      </c>
      <c r="F30" s="50">
        <f>+'Game 1'!F36+'Game 2'!F36+'Game 3'!F36+'Game 4'!F36+'Game 5'!F36+'Game 6'!F36+'Game 7'!F36+'Game 8'!F36+'Game 9'!F36+'Game 10'!F36+'Game 11'!F36+'Game 12'!F36+'Game 13'!F36+'Game 14'!F36+'Game 15'!F36+'Game 16'!F36+'Game 17'!F36+'Game 18'!F36+'Game 19'!F36+'Game 20'!F36+'Game 21'!F36+'Game 22'!F36</f>
        <v>23</v>
      </c>
      <c r="G30" s="50">
        <f>+'Game 1'!G36+'Game 2'!G36+'Game 3'!G36+'Game 4'!G36+'Game 5'!G36+'Game 6'!G36+'Game 7'!G36+'Game 8'!G36+'Game 9'!G36+'Game 10'!G36+'Game 11'!G36+'Game 12'!G36+'Game 13'!G36+'Game 14'!G36+'Game 15'!G36+'Game 16'!G36+'Game 17'!G36+'Game 18'!G36+'Game 19'!G36+'Game 20'!G36+'Game 21'!G36+'Game 22'!G36</f>
        <v>8</v>
      </c>
      <c r="H30" s="50">
        <f>+'Game 1'!H36+'Game 2'!H36+'Game 3'!H36+'Game 4'!H36+'Game 5'!H36+'Game 6'!H36+'Game 7'!H36+'Game 8'!H36+'Game 9'!H36+'Game 10'!H36+'Game 11'!H36+'Game 12'!H36+'Game 13'!H36+'Game 14'!H36+'Game 15'!H36+'Game 16'!H36+'Game 17'!H36+'Game 18'!H36+'Game 19'!H36+'Game 20'!H36+'Game 21'!H36+'Game 22'!H36</f>
        <v>12</v>
      </c>
      <c r="I30" s="50">
        <f>+'Game 1'!I36+'Game 2'!I36+'Game 3'!I36+'Game 4'!I36+'Game 5'!I36+'Game 6'!I36+'Game 7'!I36+'Game 8'!I36+'Game 9'!I36+'Game 10'!I36+'Game 11'!I36+'Game 12'!I36+'Game 13'!I36+'Game 14'!I36+'Game 15'!I36+'Game 16'!I36+'Game 17'!I36+'Game 18'!I36+'Game 19'!I36+'Game 20'!I36+'Game 21'!I36+'Game 22'!I36</f>
        <v>4</v>
      </c>
      <c r="J30" s="50">
        <f>+'Game 1'!J36+'Game 2'!J36+'Game 3'!J36+'Game 4'!J36+'Game 5'!J36+'Game 6'!J36+'Game 7'!J36+'Game 8'!J36+'Game 9'!J36+'Game 10'!J36+'Game 11'!J36+'Game 12'!J36+'Game 13'!J36+'Game 14'!J36+'Game 15'!J36+'Game 16'!J36+'Game 17'!J36+'Game 18'!J36+'Game 19'!J36+'Game 20'!J36+'Game 21'!J36+'Game 22'!J36</f>
        <v>6</v>
      </c>
      <c r="K30" s="50">
        <f>+'Game 1'!K36+'Game 2'!K36+'Game 3'!K36+'Game 4'!K36+'Game 5'!K36+'Game 6'!K36+'Game 7'!K36+'Game 8'!K36+'Game 9'!K36+'Game 10'!K36+'Game 11'!K36+'Game 12'!K36+'Game 13'!K36+'Game 14'!K36+'Game 15'!K36+'Game 16'!K36+'Game 17'!K36+'Game 18'!K36+'Game 19'!K36+'Game 20'!K36+'Game 21'!K36+'Game 22'!K36</f>
        <v>1</v>
      </c>
      <c r="L30" s="50">
        <f>+'Game 1'!L36+'Game 2'!L36+'Game 3'!L36+'Game 4'!L36+'Game 5'!L36+'Game 6'!L36+'Game 7'!L36+'Game 8'!L36+'Game 9'!L36+'Game 10'!L36+'Game 11'!L36+'Game 12'!L36+'Game 13'!L36+'Game 14'!L36+'Game 15'!L36+'Game 16'!L36+'Game 17'!L36+'Game 18'!L36+'Game 19'!L36+'Game 20'!L36+'Game 21'!L36+'Game 22'!L36</f>
        <v>1</v>
      </c>
      <c r="M30" s="50">
        <f>+'Game 1'!M36+'Game 2'!M36+'Game 3'!M36+'Game 4'!M36+'Game 5'!M36+'Game 6'!M36+'Game 7'!M36+'Game 8'!M36+'Game 9'!M36+'Game 10'!M36+'Game 11'!M36+'Game 12'!M36+'Game 13'!M36+'Game 14'!M36+'Game 15'!M36+'Game 16'!M36+'Game 17'!M36+'Game 18'!M36+'Game 19'!M36+'Game 20'!M36+'Game 21'!M36+'Game 22'!M36</f>
        <v>2</v>
      </c>
      <c r="N30" s="50">
        <f>+'Game 1'!N36+'Game 2'!N36+'Game 3'!N36+'Game 4'!N36+'Game 5'!N36+'Game 6'!N36+'Game 7'!N36+'Game 8'!N36+'Game 9'!N36+'Game 10'!N36+'Game 11'!N36+'Game 12'!N36+'Game 13'!N36+'Game 14'!N36+'Game 15'!N36+'Game 16'!N36+'Game 17'!N36+'Game 18'!N36+'Game 19'!N36+'Game 20'!N36+'Game 21'!N36+'Game 22'!N36</f>
        <v>1</v>
      </c>
      <c r="O30" s="50">
        <f>+'Game 1'!O36+'Game 2'!O36+'Game 3'!O36+'Game 4'!O36+'Game 5'!O36+'Game 6'!O36+'Game 7'!O36+'Game 8'!O36+'Game 9'!O36+'Game 10'!O36+'Game 11'!O36+'Game 12'!O36+'Game 13'!O36+'Game 14'!O36+'Game 15'!O36+'Game 16'!O36+'Game 17'!O36+'Game 18'!O36+'Game 19'!O36+'Game 20'!O36+'Game 21'!O36+'Game 22'!O36</f>
        <v>1</v>
      </c>
      <c r="P30" s="50">
        <f>+'Game 1'!P36+'Game 2'!P36+'Game 3'!P36+'Game 4'!P36+'Game 5'!P36+'Game 6'!P36+'Game 7'!P36+'Game 8'!P36+'Game 9'!P36+'Game 10'!P36+'Game 11'!P36+'Game 12'!P36+'Game 13'!P36+'Game 14'!P36+'Game 15'!P36+'Game 16'!P36+'Game 17'!P36+'Game 18'!P36+'Game 19'!P36+'Game 20'!P36+'Game 21'!P36+'Game 22'!P36</f>
        <v>0</v>
      </c>
      <c r="Q30" s="50">
        <f>+'Game 1'!Q36+'Game 2'!Q36+'Game 3'!Q36+'Game 4'!Q36+'Game 5'!Q36+'Game 6'!Q36+'Game 7'!Q36+'Game 8'!Q36+'Game 9'!Q36+'Game 10'!Q36+'Game 11'!Q36+'Game 12'!Q36+'Game 13'!Q36+'Game 14'!Q36+'Game 15'!Q36+'Game 16'!Q36+'Game 17'!Q36+'Game 18'!Q36+'Game 19'!Q36+'Game 20'!Q36+'Game 21'!Q36+'Game 22'!Q36</f>
        <v>0</v>
      </c>
      <c r="R30" s="50">
        <f>+'Game 1'!R36+'Game 2'!R36+'Game 3'!R36+'Game 4'!R36+'Game 5'!R36+'Game 6'!R36+'Game 7'!R36+'Game 8'!R36+'Game 9'!R36+'Game 10'!R36+'Game 11'!R36+'Game 12'!R36+'Game 13'!R36+'Game 14'!R36+'Game 15'!R36+'Game 16'!R36+'Game 17'!R36+'Game 18'!R36+'Game 19'!R36+'Game 20'!R36+'Game 21'!R36+'Game 22'!R36</f>
        <v>4</v>
      </c>
      <c r="S30" s="50">
        <f>+'Game 1'!S36+'Game 2'!S36+'Game 3'!S36+'Game 4'!S36+'Game 5'!S36+'Game 6'!S36+'Game 7'!S36+'Game 8'!S36+'Game 9'!S36+'Game 10'!S36+'Game 11'!S36+'Game 12'!S36+'Game 13'!S36+'Game 14'!S36+'Game 15'!S36+'Game 16'!S36+'Game 17'!S36+'Game 18'!S36+'Game 19'!S36+'Game 20'!S36+'Game 21'!S36+'Game 22'!S36</f>
        <v>0</v>
      </c>
      <c r="T30" s="50">
        <f>+'Game 1'!T36+'Game 2'!T36+'Game 3'!T36+'Game 4'!T36+'Game 5'!T36+'Game 6'!T36+'Game 7'!T36+'Game 8'!T36+'Game 9'!T36+'Game 10'!T36+'Game 11'!T36+'Game 12'!T36+'Game 13'!T36+'Game 14'!T36+'Game 15'!T36+'Game 16'!T36+'Game 17'!T36+'Game 18'!T36+'Game 19'!T36+'Game 20'!T36+'Game 21'!T36+'Game 22'!T36</f>
        <v>5</v>
      </c>
      <c r="U30" s="50">
        <f t="shared" si="16"/>
        <v>23</v>
      </c>
      <c r="V30" s="51">
        <f t="shared" si="17"/>
        <v>1</v>
      </c>
      <c r="W30" s="51">
        <f t="shared" si="18"/>
        <v>0.56000000000000005</v>
      </c>
      <c r="X30" s="51">
        <f t="shared" si="19"/>
        <v>0.52173913043478259</v>
      </c>
    </row>
    <row r="31" spans="1:30" ht="13.8" x14ac:dyDescent="0.25">
      <c r="A31" s="14"/>
      <c r="B31" s="150"/>
      <c r="C31" s="7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1"/>
      <c r="X31" s="51"/>
    </row>
    <row r="32" spans="1:30" ht="15.6" customHeight="1" x14ac:dyDescent="0.25">
      <c r="A32" s="14"/>
      <c r="B32" s="150"/>
      <c r="C32" s="7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98"/>
      <c r="W32" s="98"/>
      <c r="X32" s="98"/>
    </row>
    <row r="33" spans="1:24" ht="15.6" customHeight="1" x14ac:dyDescent="0.25">
      <c r="A33" s="14"/>
      <c r="B33" s="121"/>
      <c r="C33" s="170" t="s">
        <v>97</v>
      </c>
      <c r="D33" s="171"/>
      <c r="E33" s="171">
        <f>SUM(E7:E30)</f>
        <v>597</v>
      </c>
      <c r="F33" s="171">
        <f t="shared" ref="F33:U33" si="20">SUM(F7:F30)</f>
        <v>549</v>
      </c>
      <c r="G33" s="171">
        <f t="shared" si="20"/>
        <v>116</v>
      </c>
      <c r="H33" s="171">
        <f t="shared" si="20"/>
        <v>177</v>
      </c>
      <c r="I33" s="171">
        <f t="shared" si="20"/>
        <v>105</v>
      </c>
      <c r="J33" s="171">
        <f t="shared" si="20"/>
        <v>46</v>
      </c>
      <c r="K33" s="171">
        <f t="shared" si="20"/>
        <v>15</v>
      </c>
      <c r="L33" s="171">
        <f t="shared" si="20"/>
        <v>10</v>
      </c>
      <c r="M33" s="171">
        <f t="shared" si="20"/>
        <v>42</v>
      </c>
      <c r="N33" s="171">
        <f t="shared" si="20"/>
        <v>20</v>
      </c>
      <c r="O33" s="171">
        <f t="shared" si="20"/>
        <v>58</v>
      </c>
      <c r="P33" s="171">
        <f t="shared" si="20"/>
        <v>6</v>
      </c>
      <c r="Q33" s="171">
        <f t="shared" si="20"/>
        <v>9</v>
      </c>
      <c r="R33" s="171">
        <f t="shared" si="20"/>
        <v>131</v>
      </c>
      <c r="S33" s="171">
        <f t="shared" si="20"/>
        <v>6</v>
      </c>
      <c r="T33" s="171">
        <f t="shared" si="20"/>
        <v>98</v>
      </c>
      <c r="U33" s="171">
        <f t="shared" si="20"/>
        <v>282</v>
      </c>
      <c r="V33" s="172">
        <f t="shared" si="10"/>
        <v>0.51366120218579236</v>
      </c>
      <c r="W33" s="172">
        <f t="shared" si="11"/>
        <v>0.37128712871287128</v>
      </c>
      <c r="X33" s="172">
        <f t="shared" si="12"/>
        <v>0.32240437158469948</v>
      </c>
    </row>
    <row r="34" spans="1:24" ht="15.6" customHeight="1" x14ac:dyDescent="0.3">
      <c r="A34" s="14"/>
      <c r="B34" s="12" t="s">
        <v>27</v>
      </c>
      <c r="C34" s="17"/>
      <c r="D34" s="17"/>
      <c r="E34" s="17"/>
      <c r="F34" s="17"/>
      <c r="G34" s="17"/>
      <c r="H34" s="17" t="s">
        <v>28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4" ht="15.6" customHeight="1" x14ac:dyDescent="0.25">
      <c r="A35" s="14"/>
      <c r="B35" s="19" t="s">
        <v>11</v>
      </c>
      <c r="C35" s="19" t="s">
        <v>29</v>
      </c>
      <c r="D35" s="19" t="s">
        <v>183</v>
      </c>
      <c r="E35" s="19" t="s">
        <v>30</v>
      </c>
      <c r="F35" s="19" t="s">
        <v>14</v>
      </c>
      <c r="G35" s="19" t="s">
        <v>31</v>
      </c>
      <c r="H35" s="19" t="s">
        <v>32</v>
      </c>
      <c r="I35" s="19" t="s">
        <v>15</v>
      </c>
      <c r="J35" s="19" t="s">
        <v>19</v>
      </c>
      <c r="K35" s="19" t="s">
        <v>20</v>
      </c>
      <c r="L35" s="19" t="s">
        <v>33</v>
      </c>
      <c r="M35" s="19" t="s">
        <v>24</v>
      </c>
      <c r="N35" s="19" t="s">
        <v>78</v>
      </c>
      <c r="O35" s="19" t="s">
        <v>34</v>
      </c>
      <c r="P35" s="19" t="s">
        <v>35</v>
      </c>
      <c r="Q35" s="19" t="s">
        <v>36</v>
      </c>
      <c r="R35" s="19" t="s">
        <v>37</v>
      </c>
      <c r="S35" s="19" t="s">
        <v>66</v>
      </c>
      <c r="T35" s="19" t="s">
        <v>69</v>
      </c>
      <c r="U35" s="38"/>
    </row>
    <row r="36" spans="1:24" ht="15.6" customHeight="1" x14ac:dyDescent="0.25">
      <c r="A36" s="116">
        <v>1</v>
      </c>
      <c r="B36" s="69">
        <v>6</v>
      </c>
      <c r="C36" s="70" t="str">
        <f>+'Game 1'!C41</f>
        <v>Shawn Daw</v>
      </c>
      <c r="D36" s="50">
        <f>+'Game 1'!D41+'Game 2'!D41+'Game 3'!D41+'Game 4'!D41+'Game 5'!D41+'Game 6'!D41+'Game 7'!D41+'Game 8'!D41+'Game 9'!D41+'Game 10'!D41+'Game 11'!D41+'Game 12'!D41+'Game 13'!D41+'Game 14'!D41+'Game 15'!D41+'Game 16'!D41+'Game 17'!D41+'Game 18'!D41+'Game 19'!D41+'Game 20'!D41+'Game 21'!D41+'Game 22'!D41</f>
        <v>12</v>
      </c>
      <c r="E36" s="54">
        <f>+'Game 1'!E41+'Game 2'!E41+'Game 3'!E41+'Game 4'!E41+'Game 5'!E41+'Game 6'!E41+'Game 7'!E41+'Game 8'!E41+'Game 9'!E41+'Game 10'!E41+'Game 11'!E41+'Game 12'!E41+'Game 13'!E41+'Game 14'!E41+'Game 15'!E41+'Game 16'!E41+'Game 17'!E41+'Game 18'!E41+'Game 19'!E41+'Game 20'!E41+'Game 21'!E41+'Game 22'!E41</f>
        <v>50</v>
      </c>
      <c r="F36" s="50">
        <f>+'Game 1'!F41+'Game 2'!F41+'Game 3'!F41+'Game 4'!F41+'Game 5'!F41+'Game 6'!F41+'Game 7'!F41+'Game 8'!F41+'Game 9'!F41+'Game 10'!F41+'Game 11'!F41+'Game 12'!F41+'Game 13'!F41+'Game 14'!F41+'Game 15'!F41+'Game 16'!F41+'Game 17'!F41+'Game 18'!F41+'Game 19'!F41+'Game 20'!F41+'Game 21'!F41+'Game 22'!F41</f>
        <v>30</v>
      </c>
      <c r="G36" s="50">
        <f>+'Game 1'!G41+'Game 2'!G41+'Game 3'!G41+'Game 4'!G41+'Game 5'!G41+'Game 6'!G41+'Game 7'!G41+'Game 8'!G41+'Game 9'!G41+'Game 10'!G41+'Game 11'!G41+'Game 12'!G41+'Game 13'!G41+'Game 14'!G41+'Game 15'!G41+'Game 16'!G41+'Game 17'!G41+'Game 18'!G41+'Game 19'!G41+'Game 20'!G41+'Game 21'!G41+'Game 22'!G41</f>
        <v>26</v>
      </c>
      <c r="H36" s="50">
        <f>+'Game 1'!H41+'Game 2'!H41+'Game 3'!H41+'Game 4'!H41+'Game 5'!H41+'Game 6'!H41+'Game 7'!H41+'Game 8'!H41+'Game 9'!H41+'Game 10'!H41+'Game 11'!H41+'Game 12'!H41+'Game 13'!H41+'Game 14'!H41+'Game 15'!H41+'Game 16'!H41+'Game 17'!H41+'Game 18'!H41+'Game 19'!H41+'Game 20'!H41+'Game 21'!H41+'Game 22'!H41</f>
        <v>228</v>
      </c>
      <c r="I36" s="50">
        <f>+'Game 1'!I41+'Game 2'!I41+'Game 3'!I41+'Game 4'!I41+'Game 5'!I41+'Game 6'!I41+'Game 7'!I41+'Game 8'!I41+'Game 9'!I41+'Game 10'!I41+'Game 11'!I41+'Game 12'!I41+'Game 13'!I41+'Game 14'!I41+'Game 15'!I41+'Game 16'!I41+'Game 17'!I41+'Game 18'!I41+'Game 19'!I41+'Game 20'!I41+'Game 21'!I41+'Game 22'!I41</f>
        <v>52</v>
      </c>
      <c r="J36" s="50">
        <f>+'Game 1'!J41+'Game 2'!J41+'Game 3'!J41+'Game 4'!J41+'Game 5'!J41+'Game 6'!J41+'Game 7'!J41+'Game 8'!J41+'Game 9'!J41+'Game 10'!J41+'Game 11'!J41+'Game 12'!J41+'Game 13'!J41+'Game 14'!J41+'Game 15'!J41+'Game 16'!J41+'Game 17'!J41+'Game 18'!J41+'Game 19'!J41+'Game 20'!J41+'Game 21'!J41+'Game 22'!J41</f>
        <v>3</v>
      </c>
      <c r="K36" s="50">
        <f>+'Game 1'!K41+'Game 2'!K41+'Game 3'!K41+'Game 4'!K41+'Game 5'!K41+'Game 6'!K41+'Game 7'!K41+'Game 8'!K41+'Game 9'!K41+'Game 10'!K41+'Game 11'!K41+'Game 12'!K41+'Game 13'!K41+'Game 14'!K41+'Game 15'!K41+'Game 16'!K41+'Game 17'!K41+'Game 18'!K41+'Game 19'!K41+'Game 20'!K41+'Game 21'!K41+'Game 22'!K41</f>
        <v>11</v>
      </c>
      <c r="L36" s="50">
        <f>+'Game 1'!L41+'Game 2'!L41+'Game 3'!L41+'Game 4'!L41+'Game 5'!L41+'Game 6'!L41+'Game 7'!L41+'Game 8'!L41+'Game 9'!L41+'Game 10'!L41+'Game 11'!L41+'Game 12'!L41+'Game 13'!L41+'Game 14'!L41+'Game 15'!L41+'Game 16'!L41+'Game 17'!L41+'Game 18'!L41+'Game 19'!L41+'Game 20'!L41+'Game 21'!L41+'Game 22'!L41</f>
        <v>3</v>
      </c>
      <c r="M36" s="50">
        <f>+'Game 1'!M41+'Game 2'!M41+'Game 3'!M41+'Game 4'!M41+'Game 5'!M41+'Game 6'!M41+'Game 7'!M41+'Game 8'!M41+'Game 9'!M41+'Game 10'!M41+'Game 11'!M41+'Game 12'!M41+'Game 13'!M41+'Game 14'!M41+'Game 15'!M41+'Game 16'!M41+'Game 17'!M41+'Game 18'!M41+'Game 19'!M41+'Game 20'!M41+'Game 21'!M41+'Game 22'!M41</f>
        <v>1</v>
      </c>
      <c r="N36" s="50">
        <f>+'Game 1'!N41+'Game 2'!N41+'Game 3'!N41+'Game 4'!N41+'Game 5'!N41+'Game 6'!N41+'Game 7'!N41+'Game 8'!N41+'Game 9'!N41+'Game 10'!N41+'Game 11'!N41+'Game 12'!N41+'Game 13'!N41+'Game 14'!N41+'Game 15'!N41+'Game 16'!N41+'Game 17'!N41+'Game 18'!N41+'Game 19'!N41+'Game 20'!N41+'Game 21'!N41+'Game 22'!N41</f>
        <v>69</v>
      </c>
      <c r="O36" s="50">
        <f>+'Game 1'!O41+'Game 2'!O41+'Game 3'!O41+'Game 4'!O41+'Game 5'!O41+'Game 6'!O41+'Game 7'!O41+'Game 8'!O41+'Game 9'!O41+'Game 10'!O41+'Game 11'!O41+'Game 12'!O41+'Game 13'!O41+'Game 14'!O41+'Game 15'!O41+'Game 16'!O41+'Game 17'!O41+'Game 18'!O41+'Game 19'!O41+'Game 20'!O41+'Game 21'!O41+'Game 22'!O41</f>
        <v>3</v>
      </c>
      <c r="P36" s="50">
        <f>+'Game 1'!P41+'Game 2'!P41+'Game 3'!P41+'Game 4'!P41+'Game 5'!P41+'Game 6'!P41+'Game 7'!P41+'Game 8'!P41+'Game 9'!P41+'Game 10'!P41+'Game 11'!P41+'Game 12'!P41+'Game 13'!P41+'Game 14'!P41+'Game 15'!P41+'Game 16'!P41+'Game 17'!P41+'Game 18'!P41+'Game 19'!P41+'Game 20'!P41+'Game 21'!P41+'Game 22'!P41</f>
        <v>5</v>
      </c>
      <c r="Q36" s="50">
        <f>+'Game 1'!Q41+'Game 2'!Q41+'Game 3'!Q41+'Game 4'!Q41+'Game 5'!Q41+'Game 6'!Q41+'Game 7'!Q41+'Game 8'!Q41+'Game 9'!Q41+'Game 10'!Q41+'Game 11'!Q41+'Game 12'!Q41+'Game 13'!Q41+'Game 14'!Q41+'Game 15'!Q41+'Game 16'!Q41+'Game 17'!Q41+'Game 18'!Q41+'Game 19'!Q41+'Game 20'!Q41+'Game 21'!Q41+'Game 22'!Q41</f>
        <v>5</v>
      </c>
      <c r="R36" s="50">
        <f>+'Game 1'!R41+'Game 2'!R41+'Game 3'!R41+'Game 4'!R41+'Game 5'!R41+'Game 6'!R41+'Game 7'!R41+'Game 8'!R41+'Game 9'!R41+'Game 10'!R41+'Game 11'!R41+'Game 12'!R41+'Game 13'!R41+'Game 14'!R41+'Game 15'!R41+'Game 16'!R41+'Game 17'!R41+'Game 18'!R41+'Game 19'!R41+'Game 20'!R41+'Game 21'!R41+'Game 22'!R41</f>
        <v>1</v>
      </c>
      <c r="S36" s="51">
        <f t="shared" ref="S36:S41" si="21">I36/(H36-K36-M36)</f>
        <v>0.24074074074074073</v>
      </c>
      <c r="T36" s="56">
        <f t="shared" ref="T36:T41" si="22">G36/E36*7</f>
        <v>3.64</v>
      </c>
      <c r="U36" s="38"/>
    </row>
    <row r="37" spans="1:24" ht="13.8" x14ac:dyDescent="0.25">
      <c r="A37" s="116">
        <v>2</v>
      </c>
      <c r="B37" s="69">
        <v>8</v>
      </c>
      <c r="C37" s="70" t="str">
        <f>+'Game 1'!C42</f>
        <v>Tyler Sebastian</v>
      </c>
      <c r="D37" s="50">
        <f>+'Game 1'!D42+'Game 2'!D42+'Game 3'!D42+'Game 4'!D42+'Game 5'!D42+'Game 6'!D42+'Game 7'!D42+'Game 8'!D42+'Game 9'!D42+'Game 10'!D42+'Game 11'!D42+'Game 12'!D42+'Game 13'!D42+'Game 14'!D42+'Game 15'!D42+'Game 16'!D42+'Game 17'!D42+'Game 18'!D42+'Game 19'!D42+'Game 20'!D42+'Game 21'!D42+'Game 22'!D42</f>
        <v>5</v>
      </c>
      <c r="E37" s="54">
        <f>+'Game 1'!E42+'Game 2'!E42+'Game 3'!E42+'Game 4'!E42+'Game 5'!E42+'Game 6'!E42+'Game 7'!E42+'Game 8'!E42+'Game 9'!E42+'Game 10'!E42+'Game 11'!E42+'Game 12'!E42+'Game 13'!E42+'Game 14'!E42+'Game 15'!E42+'Game 16'!E42+'Game 17'!E42+'Game 18'!E42+'Game 19'!E42+'Game 20'!E42+'Game 21'!E42+'Game 22'!E42</f>
        <v>23.66</v>
      </c>
      <c r="F37" s="50">
        <f>+'Game 1'!F42+'Game 2'!F42+'Game 3'!F42+'Game 4'!F42+'Game 5'!F42+'Game 6'!F42+'Game 7'!F42+'Game 8'!F42+'Game 9'!F42+'Game 10'!F42+'Game 11'!F42+'Game 12'!F42+'Game 13'!F42+'Game 14'!F42+'Game 15'!F42+'Game 16'!F42+'Game 17'!F42+'Game 18'!F42+'Game 19'!F42+'Game 20'!F42+'Game 21'!F42+'Game 22'!F42</f>
        <v>11</v>
      </c>
      <c r="G37" s="50">
        <f>+'Game 1'!G42+'Game 2'!G42+'Game 3'!G42+'Game 4'!G42+'Game 5'!G42+'Game 6'!G42+'Game 7'!G42+'Game 8'!G42+'Game 9'!G42+'Game 10'!G42+'Game 11'!G42+'Game 12'!G42+'Game 13'!G42+'Game 14'!G42+'Game 15'!G42+'Game 16'!G42+'Game 17'!G42+'Game 18'!G42+'Game 19'!G42+'Game 20'!G42+'Game 21'!G42+'Game 22'!G42</f>
        <v>7</v>
      </c>
      <c r="H37" s="50">
        <f>+'Game 1'!H42+'Game 2'!H42+'Game 3'!H42+'Game 4'!H42+'Game 5'!H42+'Game 6'!H42+'Game 7'!H42+'Game 8'!H42+'Game 9'!H42+'Game 10'!H42+'Game 11'!H42+'Game 12'!H42+'Game 13'!H42+'Game 14'!H42+'Game 15'!H42+'Game 16'!H42+'Game 17'!H42+'Game 18'!H42+'Game 19'!H42+'Game 20'!H42+'Game 21'!H42+'Game 22'!H42</f>
        <v>101</v>
      </c>
      <c r="I37" s="50">
        <f>+'Game 1'!I42+'Game 2'!I42+'Game 3'!I42+'Game 4'!I42+'Game 5'!I42+'Game 6'!I42+'Game 7'!I42+'Game 8'!I42+'Game 9'!I42+'Game 10'!I42+'Game 11'!I42+'Game 12'!I42+'Game 13'!I42+'Game 14'!I42+'Game 15'!I42+'Game 16'!I42+'Game 17'!I42+'Game 18'!I42+'Game 19'!I42+'Game 20'!I42+'Game 21'!I42+'Game 22'!I42</f>
        <v>12</v>
      </c>
      <c r="J37" s="50">
        <f>+'Game 1'!J42+'Game 2'!J42+'Game 3'!J42+'Game 4'!J42+'Game 5'!J42+'Game 6'!J42+'Game 7'!J42+'Game 8'!J42+'Game 9'!J42+'Game 10'!J42+'Game 11'!J42+'Game 12'!J42+'Game 13'!J42+'Game 14'!J42+'Game 15'!J42+'Game 16'!J42+'Game 17'!J42+'Game 18'!J42+'Game 19'!J42+'Game 20'!J42+'Game 21'!J42+'Game 22'!J42</f>
        <v>0</v>
      </c>
      <c r="K37" s="50">
        <f>+'Game 1'!K42+'Game 2'!K42+'Game 3'!K42+'Game 4'!K42+'Game 5'!K42+'Game 6'!K42+'Game 7'!K42+'Game 8'!K42+'Game 9'!K42+'Game 10'!K42+'Game 11'!K42+'Game 12'!K42+'Game 13'!K42+'Game 14'!K42+'Game 15'!K42+'Game 16'!K42+'Game 17'!K42+'Game 18'!K42+'Game 19'!K42+'Game 20'!K42+'Game 21'!K42+'Game 22'!K42</f>
        <v>9</v>
      </c>
      <c r="L37" s="50">
        <f>+'Game 1'!L42+'Game 2'!L42+'Game 3'!L42+'Game 4'!L42+'Game 5'!L42+'Game 6'!L42+'Game 7'!L42+'Game 8'!L42+'Game 9'!L42+'Game 10'!L42+'Game 11'!L42+'Game 12'!L42+'Game 13'!L42+'Game 14'!L42+'Game 15'!L42+'Game 16'!L42+'Game 17'!L42+'Game 18'!L42+'Game 19'!L42+'Game 20'!L42+'Game 21'!L42+'Game 22'!L42</f>
        <v>0</v>
      </c>
      <c r="M37" s="50">
        <f>+'Game 1'!M42+'Game 2'!M42+'Game 3'!M42+'Game 4'!M42+'Game 5'!M42+'Game 6'!M42+'Game 7'!M42+'Game 8'!M42+'Game 9'!M42+'Game 10'!M42+'Game 11'!M42+'Game 12'!M42+'Game 13'!M42+'Game 14'!M42+'Game 15'!M42+'Game 16'!M42+'Game 17'!M42+'Game 18'!M42+'Game 19'!M42+'Game 20'!M42+'Game 21'!M42+'Game 22'!M42</f>
        <v>2</v>
      </c>
      <c r="N37" s="50">
        <f>+'Game 1'!N42+'Game 2'!N42+'Game 3'!N42+'Game 4'!N42+'Game 5'!N42+'Game 6'!N42+'Game 7'!N42+'Game 8'!N42+'Game 9'!N42+'Game 10'!N42+'Game 11'!N42+'Game 12'!N42+'Game 13'!N42+'Game 14'!N42+'Game 15'!N42+'Game 16'!N42+'Game 17'!N42+'Game 18'!N42+'Game 19'!N42+'Game 20'!N42+'Game 21'!N42+'Game 22'!N42</f>
        <v>45</v>
      </c>
      <c r="O37" s="50">
        <f>+'Game 1'!O42+'Game 2'!O42+'Game 3'!O42+'Game 4'!O42+'Game 5'!O42+'Game 6'!O42+'Game 7'!O42+'Game 8'!O42+'Game 9'!O42+'Game 10'!O42+'Game 11'!O42+'Game 12'!O42+'Game 13'!O42+'Game 14'!O42+'Game 15'!O42+'Game 16'!O42+'Game 17'!O42+'Game 18'!O42+'Game 19'!O42+'Game 20'!O42+'Game 21'!O42+'Game 22'!O42</f>
        <v>3</v>
      </c>
      <c r="P37" s="50">
        <f>+'Game 1'!P42+'Game 2'!P42+'Game 3'!P42+'Game 4'!P42+'Game 5'!P42+'Game 6'!P42+'Game 7'!P42+'Game 8'!P42+'Game 9'!P42+'Game 10'!P42+'Game 11'!P42+'Game 12'!P42+'Game 13'!P42+'Game 14'!P42+'Game 15'!P42+'Game 16'!P42+'Game 17'!P42+'Game 18'!P42+'Game 19'!P42+'Game 20'!P42+'Game 21'!P42+'Game 22'!P42</f>
        <v>0</v>
      </c>
      <c r="Q37" s="50">
        <f>+'Game 1'!Q42+'Game 2'!Q42+'Game 3'!Q42+'Game 4'!Q42+'Game 5'!Q42+'Game 6'!Q42+'Game 7'!Q42+'Game 8'!Q42+'Game 9'!Q42+'Game 10'!Q42+'Game 11'!Q42+'Game 12'!Q42+'Game 13'!Q42+'Game 14'!Q42+'Game 15'!Q42+'Game 16'!Q42+'Game 17'!Q42+'Game 18'!Q42+'Game 19'!Q42+'Game 20'!Q42+'Game 21'!Q42+'Game 22'!Q42</f>
        <v>3</v>
      </c>
      <c r="R37" s="50">
        <f>+'Game 1'!R42+'Game 2'!R42+'Game 3'!R42+'Game 4'!R42+'Game 5'!R42+'Game 6'!R42+'Game 7'!R42+'Game 8'!R42+'Game 9'!R42+'Game 10'!R42+'Game 11'!R42+'Game 12'!R42+'Game 13'!R42+'Game 14'!R42+'Game 15'!R42+'Game 16'!R42+'Game 17'!R42+'Game 18'!R42+'Game 19'!R42+'Game 20'!R42+'Game 21'!R42+'Game 22'!R42</f>
        <v>0</v>
      </c>
      <c r="S37" s="96">
        <f t="shared" si="21"/>
        <v>0.13333333333333333</v>
      </c>
      <c r="T37" s="97">
        <f t="shared" si="22"/>
        <v>2.0710059171597632</v>
      </c>
      <c r="U37" s="38"/>
    </row>
    <row r="38" spans="1:24" ht="13.8" x14ac:dyDescent="0.25">
      <c r="A38" s="116">
        <v>3</v>
      </c>
      <c r="B38" s="69">
        <v>55</v>
      </c>
      <c r="C38" s="70" t="str">
        <f>+'Game 1'!C43</f>
        <v>Dennis Dewar</v>
      </c>
      <c r="D38" s="50">
        <f>+'Game 1'!D43+'Game 2'!D43+'Game 3'!D43+'Game 4'!D43+'Game 5'!D43+'Game 6'!D43+'Game 7'!D43+'Game 8'!D43+'Game 9'!D43+'Game 10'!D43+'Game 11'!D43+'Game 12'!D43+'Game 13'!D43+'Game 14'!D43+'Game 15'!D43+'Game 16'!D43+'Game 17'!D43+'Game 18'!D43+'Game 19'!D43+'Game 20'!D43+'Game 21'!D43+'Game 22'!D43</f>
        <v>8</v>
      </c>
      <c r="E38" s="54">
        <f>+'Game 1'!E43+'Game 2'!E43+'Game 3'!E43+'Game 4'!E43+'Game 5'!E43+'Game 6'!E43+'Game 7'!E43+'Game 8'!E43+'Game 9'!E43+'Game 10'!E43+'Game 11'!E43+'Game 12'!E43+'Game 13'!E43+'Game 14'!E43+'Game 15'!E43+'Game 16'!E43+'Game 17'!E43+'Game 18'!E43+'Game 19'!E43+'Game 20'!E43+'Game 21'!E43+'Game 22'!E43</f>
        <v>43.33</v>
      </c>
      <c r="F38" s="50">
        <f>+'Game 1'!F43+'Game 2'!F43+'Game 3'!F43+'Game 4'!F43+'Game 5'!F43+'Game 6'!F43+'Game 7'!F43+'Game 8'!F43+'Game 9'!F43+'Game 10'!F43+'Game 11'!F43+'Game 12'!F43+'Game 13'!F43+'Game 14'!F43+'Game 15'!F43+'Game 16'!F43+'Game 17'!F43+'Game 18'!F43+'Game 19'!F43+'Game 20'!F43+'Game 21'!F43+'Game 22'!F43</f>
        <v>21</v>
      </c>
      <c r="G38" s="50">
        <f>+'Game 1'!G43+'Game 2'!G43+'Game 3'!G43+'Game 4'!G43+'Game 5'!G43+'Game 6'!G43+'Game 7'!G43+'Game 8'!G43+'Game 9'!G43+'Game 10'!G43+'Game 11'!G43+'Game 12'!G43+'Game 13'!G43+'Game 14'!G43+'Game 15'!G43+'Game 16'!G43+'Game 17'!G43+'Game 18'!G43+'Game 19'!G43+'Game 20'!G43+'Game 21'!G43+'Game 22'!G43</f>
        <v>15</v>
      </c>
      <c r="H38" s="50">
        <f>+'Game 1'!H43+'Game 2'!H43+'Game 3'!H43+'Game 4'!H43+'Game 5'!H43+'Game 6'!H43+'Game 7'!H43+'Game 8'!H43+'Game 9'!H43+'Game 10'!H43+'Game 11'!H43+'Game 12'!H43+'Game 13'!H43+'Game 14'!H43+'Game 15'!H43+'Game 16'!H43+'Game 17'!H43+'Game 18'!H43+'Game 19'!H43+'Game 20'!H43+'Game 21'!H43+'Game 22'!H43</f>
        <v>178</v>
      </c>
      <c r="I38" s="50">
        <f>+'Game 1'!I43+'Game 2'!I43+'Game 3'!I43+'Game 4'!I43+'Game 5'!I43+'Game 6'!I43+'Game 7'!I43+'Game 8'!I43+'Game 9'!I43+'Game 10'!I43+'Game 11'!I43+'Game 12'!I43+'Game 13'!I43+'Game 14'!I43+'Game 15'!I43+'Game 16'!I43+'Game 17'!I43+'Game 18'!I43+'Game 19'!I43+'Game 20'!I43+'Game 21'!I43+'Game 22'!I43</f>
        <v>35</v>
      </c>
      <c r="J38" s="50">
        <f>+'Game 1'!J43+'Game 2'!J43+'Game 3'!J43+'Game 4'!J43+'Game 5'!J43+'Game 6'!J43+'Game 7'!J43+'Game 8'!J43+'Game 9'!J43+'Game 10'!J43+'Game 11'!J43+'Game 12'!J43+'Game 13'!J43+'Game 14'!J43+'Game 15'!J43+'Game 16'!J43+'Game 17'!J43+'Game 18'!J43+'Game 19'!J43+'Game 20'!J43+'Game 21'!J43+'Game 22'!J43</f>
        <v>3</v>
      </c>
      <c r="K38" s="50">
        <f>+'Game 1'!K43+'Game 2'!K43+'Game 3'!K43+'Game 4'!K43+'Game 5'!K43+'Game 6'!K43+'Game 7'!K43+'Game 8'!K43+'Game 9'!K43+'Game 10'!K43+'Game 11'!K43+'Game 12'!K43+'Game 13'!K43+'Game 14'!K43+'Game 15'!K43+'Game 16'!K43+'Game 17'!K43+'Game 18'!K43+'Game 19'!K43+'Game 20'!K43+'Game 21'!K43+'Game 22'!K43</f>
        <v>9</v>
      </c>
      <c r="L38" s="50">
        <f>+'Game 1'!L43+'Game 2'!L43+'Game 3'!L43+'Game 4'!L43+'Game 5'!L43+'Game 6'!L43+'Game 7'!L43+'Game 8'!L43+'Game 9'!L43+'Game 10'!L43+'Game 11'!L43+'Game 12'!L43+'Game 13'!L43+'Game 14'!L43+'Game 15'!L43+'Game 16'!L43+'Game 17'!L43+'Game 18'!L43+'Game 19'!L43+'Game 20'!L43+'Game 21'!L43+'Game 22'!L43</f>
        <v>1</v>
      </c>
      <c r="M38" s="50">
        <f>+'Game 1'!M43+'Game 2'!M43+'Game 3'!M43+'Game 4'!M43+'Game 5'!M43+'Game 6'!M43+'Game 7'!M43+'Game 8'!M43+'Game 9'!M43+'Game 10'!M43+'Game 11'!M43+'Game 12'!M43+'Game 13'!M43+'Game 14'!M43+'Game 15'!M43+'Game 16'!M43+'Game 17'!M43+'Game 18'!M43+'Game 19'!M43+'Game 20'!M43+'Game 21'!M43+'Game 22'!M43</f>
        <v>3</v>
      </c>
      <c r="N38" s="50">
        <f>+'Game 1'!N43+'Game 2'!N43+'Game 3'!N43+'Game 4'!N43+'Game 5'!N43+'Game 6'!N43+'Game 7'!N43+'Game 8'!N43+'Game 9'!N43+'Game 10'!N43+'Game 11'!N43+'Game 12'!N43+'Game 13'!N43+'Game 14'!N43+'Game 15'!N43+'Game 16'!N43+'Game 17'!N43+'Game 18'!N43+'Game 19'!N43+'Game 20'!N43+'Game 21'!N43+'Game 22'!N43</f>
        <v>54</v>
      </c>
      <c r="O38" s="50">
        <f>+'Game 1'!O43+'Game 2'!O43+'Game 3'!O43+'Game 4'!O43+'Game 5'!O43+'Game 6'!O43+'Game 7'!O43+'Game 8'!O43+'Game 9'!O43+'Game 10'!O43+'Game 11'!O43+'Game 12'!O43+'Game 13'!O43+'Game 14'!O43+'Game 15'!O43+'Game 16'!O43+'Game 17'!O43+'Game 18'!O43+'Game 19'!O43+'Game 20'!O43+'Game 21'!O43+'Game 22'!O43</f>
        <v>3</v>
      </c>
      <c r="P38" s="50">
        <f>+'Game 1'!P43+'Game 2'!P43+'Game 3'!P43+'Game 4'!P43+'Game 5'!P43+'Game 6'!P43+'Game 7'!P43+'Game 8'!P43+'Game 9'!P43+'Game 10'!P43+'Game 11'!P43+'Game 12'!P43+'Game 13'!P43+'Game 14'!P43+'Game 15'!P43+'Game 16'!P43+'Game 17'!P43+'Game 18'!P43+'Game 19'!P43+'Game 20'!P43+'Game 21'!P43+'Game 22'!P43</f>
        <v>2</v>
      </c>
      <c r="Q38" s="50">
        <f>+'Game 1'!Q43+'Game 2'!Q43+'Game 3'!Q43+'Game 4'!Q43+'Game 5'!Q43+'Game 6'!Q43+'Game 7'!Q43+'Game 8'!Q43+'Game 9'!Q43+'Game 10'!Q43+'Game 11'!Q43+'Game 12'!Q43+'Game 13'!Q43+'Game 14'!Q43+'Game 15'!Q43+'Game 16'!Q43+'Game 17'!Q43+'Game 18'!Q43+'Game 19'!Q43+'Game 20'!Q43+'Game 21'!Q43+'Game 22'!Q43</f>
        <v>3</v>
      </c>
      <c r="R38" s="50">
        <f>+'Game 1'!R43+'Game 2'!R43+'Game 3'!R43+'Game 4'!R43+'Game 5'!R43+'Game 6'!R43+'Game 7'!R43+'Game 8'!R43+'Game 9'!R43+'Game 10'!R43+'Game 11'!R43+'Game 12'!R43+'Game 13'!R43+'Game 14'!R43+'Game 15'!R43+'Game 16'!R43+'Game 17'!R43+'Game 18'!R43+'Game 19'!R43+'Game 20'!R43+'Game 21'!R43+'Game 22'!R43</f>
        <v>0</v>
      </c>
      <c r="S38" s="51">
        <f t="shared" si="21"/>
        <v>0.21084337349397592</v>
      </c>
      <c r="T38" s="56">
        <f t="shared" si="22"/>
        <v>2.4232633279483036</v>
      </c>
      <c r="U38" s="38"/>
    </row>
    <row r="39" spans="1:24" ht="13.8" x14ac:dyDescent="0.25">
      <c r="A39" s="116">
        <v>4</v>
      </c>
      <c r="B39" s="69">
        <v>43</v>
      </c>
      <c r="C39" s="70" t="str">
        <f>+'Game 1'!C44</f>
        <v>Ben Pletch</v>
      </c>
      <c r="D39" s="50">
        <f>+'Game 1'!D44+'Game 2'!D44+'Game 3'!D44+'Game 4'!D44+'Game 5'!D44+'Game 6'!D44+'Game 7'!D44+'Game 8'!D44+'Game 9'!D44+'Game 10'!D44+'Game 11'!D44+'Game 12'!D44+'Game 13'!D44+'Game 14'!D44+'Game 15'!D44+'Game 16'!D44+'Game 17'!D44+'Game 18'!D44+'Game 19'!D44+'Game 20'!D44+'Game 21'!D44+'Game 22'!D44</f>
        <v>2</v>
      </c>
      <c r="E39" s="54">
        <f>+'Game 1'!E44+'Game 2'!E44+'Game 3'!E44+'Game 4'!E44+'Game 5'!E44+'Game 6'!E44+'Game 7'!E44+'Game 8'!E44+'Game 9'!E44+'Game 10'!E44+'Game 11'!E44+'Game 12'!E44+'Game 13'!E44+'Game 14'!E44+'Game 15'!E44+'Game 16'!E44+'Game 17'!E44+'Game 18'!E44+'Game 19'!E44+'Game 20'!E44+'Game 21'!E44+'Game 22'!E44</f>
        <v>8</v>
      </c>
      <c r="F39" s="50">
        <f>+'Game 1'!F44+'Game 2'!F44+'Game 3'!F44+'Game 4'!F44+'Game 5'!F44+'Game 6'!F44+'Game 7'!F44+'Game 8'!F44+'Game 9'!F44+'Game 10'!F44+'Game 11'!F44+'Game 12'!F44+'Game 13'!F44+'Game 14'!F44+'Game 15'!F44+'Game 16'!F44+'Game 17'!F44+'Game 18'!F44+'Game 19'!F44+'Game 20'!F44+'Game 21'!F44+'Game 22'!F44</f>
        <v>11</v>
      </c>
      <c r="G39" s="50">
        <f>+'Game 1'!G44+'Game 2'!G44+'Game 3'!G44+'Game 4'!G44+'Game 5'!G44+'Game 6'!G44+'Game 7'!G44+'Game 8'!G44+'Game 9'!G44+'Game 10'!G44+'Game 11'!G44+'Game 12'!G44+'Game 13'!G44+'Game 14'!G44+'Game 15'!G44+'Game 16'!G44+'Game 17'!G44+'Game 18'!G44+'Game 19'!G44+'Game 20'!G44+'Game 21'!G44+'Game 22'!G44</f>
        <v>8</v>
      </c>
      <c r="H39" s="50">
        <f>+'Game 1'!H44+'Game 2'!H44+'Game 3'!H44+'Game 4'!H44+'Game 5'!H44+'Game 6'!H44+'Game 7'!H44+'Game 8'!H44+'Game 9'!H44+'Game 10'!H44+'Game 11'!H44+'Game 12'!H44+'Game 13'!H44+'Game 14'!H44+'Game 15'!H44+'Game 16'!H44+'Game 17'!H44+'Game 18'!H44+'Game 19'!H44+'Game 20'!H44+'Game 21'!H44+'Game 22'!H44</f>
        <v>39</v>
      </c>
      <c r="I39" s="50">
        <f>+'Game 1'!I44+'Game 2'!I44+'Game 3'!I44+'Game 4'!I44+'Game 5'!I44+'Game 6'!I44+'Game 7'!I44+'Game 8'!I44+'Game 9'!I44+'Game 10'!I44+'Game 11'!I44+'Game 12'!I44+'Game 13'!I44+'Game 14'!I44+'Game 15'!I44+'Game 16'!I44+'Game 17'!I44+'Game 18'!I44+'Game 19'!I44+'Game 20'!I44+'Game 21'!I44+'Game 22'!I44</f>
        <v>8</v>
      </c>
      <c r="J39" s="50">
        <f>+'Game 1'!J44+'Game 2'!J44+'Game 3'!J44+'Game 4'!J44+'Game 5'!J44+'Game 6'!J44+'Game 7'!J44+'Game 8'!J44+'Game 9'!J44+'Game 10'!J44+'Game 11'!J44+'Game 12'!J44+'Game 13'!J44+'Game 14'!J44+'Game 15'!J44+'Game 16'!J44+'Game 17'!J44+'Game 18'!J44+'Game 19'!J44+'Game 20'!J44+'Game 21'!J44+'Game 22'!J44</f>
        <v>1</v>
      </c>
      <c r="K39" s="50">
        <f>+'Game 1'!K44+'Game 2'!K44+'Game 3'!K44+'Game 4'!K44+'Game 5'!K44+'Game 6'!K44+'Game 7'!K44+'Game 8'!K44+'Game 9'!K44+'Game 10'!K44+'Game 11'!K44+'Game 12'!K44+'Game 13'!K44+'Game 14'!K44+'Game 15'!K44+'Game 16'!K44+'Game 17'!K44+'Game 18'!K44+'Game 19'!K44+'Game 20'!K44+'Game 21'!K44+'Game 22'!K44</f>
        <v>1</v>
      </c>
      <c r="L39" s="50">
        <f>+'Game 1'!L44+'Game 2'!L44+'Game 3'!L44+'Game 4'!L44+'Game 5'!L44+'Game 6'!L44+'Game 7'!L44+'Game 8'!L44+'Game 9'!L44+'Game 10'!L44+'Game 11'!L44+'Game 12'!L44+'Game 13'!L44+'Game 14'!L44+'Game 15'!L44+'Game 16'!L44+'Game 17'!L44+'Game 18'!L44+'Game 19'!L44+'Game 20'!L44+'Game 21'!L44+'Game 22'!L44</f>
        <v>0</v>
      </c>
      <c r="M39" s="50">
        <f>+'Game 1'!M44+'Game 2'!M44+'Game 3'!M44+'Game 4'!M44+'Game 5'!M44+'Game 6'!M44+'Game 7'!M44+'Game 8'!M44+'Game 9'!M44+'Game 10'!M44+'Game 11'!M44+'Game 12'!M44+'Game 13'!M44+'Game 14'!M44+'Game 15'!M44+'Game 16'!M44+'Game 17'!M44+'Game 18'!M44+'Game 19'!M44+'Game 20'!M44+'Game 21'!M44+'Game 22'!M44</f>
        <v>1</v>
      </c>
      <c r="N39" s="50">
        <f>+'Game 1'!N44+'Game 2'!N44+'Game 3'!N44+'Game 4'!N44+'Game 5'!N44+'Game 6'!N44+'Game 7'!N44+'Game 8'!N44+'Game 9'!N44+'Game 10'!N44+'Game 11'!N44+'Game 12'!N44+'Game 13'!N44+'Game 14'!N44+'Game 15'!N44+'Game 16'!N44+'Game 17'!N44+'Game 18'!N44+'Game 19'!N44+'Game 20'!N44+'Game 21'!N44+'Game 22'!N44</f>
        <v>4</v>
      </c>
      <c r="O39" s="50">
        <f>+'Game 1'!O44+'Game 2'!O44+'Game 3'!O44+'Game 4'!O44+'Game 5'!O44+'Game 6'!O44+'Game 7'!O44+'Game 8'!O44+'Game 9'!O44+'Game 10'!O44+'Game 11'!O44+'Game 12'!O44+'Game 13'!O44+'Game 14'!O44+'Game 15'!O44+'Game 16'!O44+'Game 17'!O44+'Game 18'!O44+'Game 19'!O44+'Game 20'!O44+'Game 21'!O44+'Game 22'!O44</f>
        <v>0</v>
      </c>
      <c r="P39" s="50">
        <f>+'Game 1'!P44+'Game 2'!P44+'Game 3'!P44+'Game 4'!P44+'Game 5'!P44+'Game 6'!P44+'Game 7'!P44+'Game 8'!P44+'Game 9'!P44+'Game 10'!P44+'Game 11'!P44+'Game 12'!P44+'Game 13'!P44+'Game 14'!P44+'Game 15'!P44+'Game 16'!P44+'Game 17'!P44+'Game 18'!P44+'Game 19'!P44+'Game 20'!P44+'Game 21'!P44+'Game 22'!P44</f>
        <v>2</v>
      </c>
      <c r="Q39" s="50">
        <f>+'Game 1'!Q44+'Game 2'!Q44+'Game 3'!Q44+'Game 4'!Q44+'Game 5'!Q44+'Game 6'!Q44+'Game 7'!Q44+'Game 8'!Q44+'Game 9'!Q44+'Game 10'!Q44+'Game 11'!Q44+'Game 12'!Q44+'Game 13'!Q44+'Game 14'!Q44+'Game 15'!Q44+'Game 16'!Q44+'Game 17'!Q44+'Game 18'!Q44+'Game 19'!Q44+'Game 20'!Q44+'Game 21'!Q44+'Game 22'!Q44</f>
        <v>0</v>
      </c>
      <c r="R39" s="50">
        <f>+'Game 1'!R44+'Game 2'!R44+'Game 3'!R44+'Game 4'!R44+'Game 5'!R44+'Game 6'!R44+'Game 7'!R44+'Game 8'!R44+'Game 9'!R44+'Game 10'!R44+'Game 11'!R44+'Game 12'!R44+'Game 13'!R44+'Game 14'!R44+'Game 15'!R44+'Game 16'!R44+'Game 17'!R44+'Game 18'!R44+'Game 19'!R44+'Game 20'!R44+'Game 21'!R44+'Game 22'!R44</f>
        <v>0</v>
      </c>
      <c r="S39" s="51">
        <f t="shared" si="21"/>
        <v>0.21621621621621623</v>
      </c>
      <c r="T39" s="56">
        <f t="shared" si="22"/>
        <v>7</v>
      </c>
      <c r="U39" s="38"/>
    </row>
    <row r="40" spans="1:24" ht="13.8" x14ac:dyDescent="0.25">
      <c r="B40" s="69"/>
      <c r="C40" s="70"/>
      <c r="D40" s="50"/>
      <c r="E40" s="54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  <c r="T40" s="56"/>
      <c r="U40" s="38"/>
    </row>
    <row r="41" spans="1:24" ht="13.8" x14ac:dyDescent="0.25">
      <c r="B41" s="173"/>
      <c r="C41" s="170" t="s">
        <v>97</v>
      </c>
      <c r="D41" s="174"/>
      <c r="E41" s="175">
        <f>SUM(E36:E40)</f>
        <v>124.99</v>
      </c>
      <c r="F41" s="174">
        <f>SUM(F36:F40)</f>
        <v>73</v>
      </c>
      <c r="G41" s="174">
        <f t="shared" ref="G41:R41" si="23">SUM(G36:G40)</f>
        <v>56</v>
      </c>
      <c r="H41" s="174">
        <f t="shared" si="23"/>
        <v>546</v>
      </c>
      <c r="I41" s="174">
        <f t="shared" si="23"/>
        <v>107</v>
      </c>
      <c r="J41" s="174">
        <f t="shared" si="23"/>
        <v>7</v>
      </c>
      <c r="K41" s="174">
        <f t="shared" si="23"/>
        <v>30</v>
      </c>
      <c r="L41" s="174">
        <f t="shared" si="23"/>
        <v>4</v>
      </c>
      <c r="M41" s="174">
        <f t="shared" si="23"/>
        <v>7</v>
      </c>
      <c r="N41" s="174">
        <f t="shared" si="23"/>
        <v>172</v>
      </c>
      <c r="O41" s="174">
        <f t="shared" si="23"/>
        <v>9</v>
      </c>
      <c r="P41" s="174">
        <f t="shared" si="23"/>
        <v>9</v>
      </c>
      <c r="Q41" s="174">
        <f t="shared" si="23"/>
        <v>11</v>
      </c>
      <c r="R41" s="174">
        <f t="shared" si="23"/>
        <v>1</v>
      </c>
      <c r="S41" s="172">
        <f t="shared" si="21"/>
        <v>0.21021611001964635</v>
      </c>
      <c r="T41" s="176">
        <f t="shared" si="22"/>
        <v>3.1362509000720058</v>
      </c>
    </row>
  </sheetData>
  <mergeCells count="4">
    <mergeCell ref="B2:C3"/>
    <mergeCell ref="Z6:AD7"/>
    <mergeCell ref="Z9:AA9"/>
    <mergeCell ref="AC9:AD9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101"/>
    <col min="29" max="29" width="12.6640625" style="101" customWidth="1"/>
    <col min="30" max="38" width="9.109375" style="101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1" spans="1:45" x14ac:dyDescent="0.3">
      <c r="A1" s="1" t="s">
        <v>174</v>
      </c>
    </row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99" customFormat="1" ht="15.75" customHeight="1" x14ac:dyDescent="0.25">
      <c r="A5" s="5"/>
      <c r="B5" s="6"/>
      <c r="C5" s="99" t="s">
        <v>0</v>
      </c>
      <c r="E5" s="232">
        <v>41468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41471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101"/>
      <c r="AH5" s="101"/>
      <c r="AI5" s="101"/>
      <c r="AJ5" s="101"/>
      <c r="AK5" s="101"/>
      <c r="AL5" s="101"/>
      <c r="AN5" s="188" t="s">
        <v>80</v>
      </c>
      <c r="AO5" s="189"/>
      <c r="AP5" s="189"/>
      <c r="AQ5" s="189"/>
      <c r="AR5" s="190"/>
    </row>
    <row r="6" spans="1:45" s="99" customFormat="1" x14ac:dyDescent="0.3">
      <c r="A6" s="5"/>
      <c r="B6" s="6"/>
      <c r="C6" s="99" t="s">
        <v>2</v>
      </c>
      <c r="E6" s="231" t="s">
        <v>141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4"/>
      <c r="AN6" s="191"/>
      <c r="AO6" s="192"/>
      <c r="AP6" s="192"/>
      <c r="AQ6" s="192"/>
      <c r="AR6" s="193"/>
      <c r="AS6" s="4"/>
    </row>
    <row r="7" spans="1:45" s="99" customFormat="1" x14ac:dyDescent="0.3">
      <c r="A7" s="5"/>
      <c r="B7" s="6"/>
      <c r="C7" s="99" t="s">
        <v>4</v>
      </c>
      <c r="E7" s="231" t="s">
        <v>107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01"/>
      <c r="AM7" s="4"/>
      <c r="AN7" s="4"/>
      <c r="AO7" s="4"/>
      <c r="AP7" s="4"/>
      <c r="AQ7" s="4"/>
      <c r="AR7" s="4"/>
      <c r="AS7" s="4"/>
    </row>
    <row r="8" spans="1:45" s="99" customFormat="1" x14ac:dyDescent="0.3">
      <c r="A8" s="5"/>
      <c r="B8" s="6"/>
      <c r="C8" s="99" t="s">
        <v>6</v>
      </c>
      <c r="E8" s="231" t="s">
        <v>141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9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01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99" customFormat="1" x14ac:dyDescent="0.3">
      <c r="A9" s="5"/>
      <c r="B9" s="6"/>
      <c r="C9" s="99" t="s">
        <v>8</v>
      </c>
      <c r="E9" s="230" t="s">
        <v>165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166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01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16" t="s">
        <v>120</v>
      </c>
      <c r="D13" s="57">
        <v>1</v>
      </c>
      <c r="E13" s="57">
        <v>3</v>
      </c>
      <c r="F13" s="52">
        <f>E13-M13-P13-Q13</f>
        <v>3</v>
      </c>
      <c r="G13" s="57">
        <v>1</v>
      </c>
      <c r="H13" s="57">
        <v>1</v>
      </c>
      <c r="I13" s="57"/>
      <c r="J13" s="57"/>
      <c r="K13" s="57"/>
      <c r="L13" s="57">
        <v>1</v>
      </c>
      <c r="M13" s="57"/>
      <c r="N13" s="57"/>
      <c r="O13" s="57"/>
      <c r="P13" s="57"/>
      <c r="Q13" s="57"/>
      <c r="R13" s="57"/>
      <c r="S13" s="57"/>
      <c r="T13" s="57">
        <v>1</v>
      </c>
      <c r="U13" s="52">
        <f>I13+2*J13+3*K13+4*L13</f>
        <v>4</v>
      </c>
      <c r="V13" s="64">
        <f>(I13+(2*J13)+(3*K13)+(4*L13))/F13</f>
        <v>1.3333333333333333</v>
      </c>
      <c r="W13" s="64">
        <f>(H13+M13+P13)/(F13+M13+P13+Q13)</f>
        <v>0.33333333333333331</v>
      </c>
      <c r="X13" s="64">
        <f>H13/F13</f>
        <v>0.33333333333333331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16" t="s">
        <v>119</v>
      </c>
      <c r="D14" s="57">
        <v>1</v>
      </c>
      <c r="E14" s="57">
        <v>3</v>
      </c>
      <c r="F14" s="52">
        <f t="shared" ref="F14:F34" si="0">E14-M14-P14-Q14</f>
        <v>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>
        <f t="shared" ref="U14:U34" si="1">I14+2*J14+3*K14+4*L14</f>
        <v>0</v>
      </c>
      <c r="V14" s="64">
        <f t="shared" ref="V14:V34" si="2">(I14+(2*J14)+(3*K14)+(4*L14))/F14</f>
        <v>0</v>
      </c>
      <c r="W14" s="64">
        <f t="shared" ref="W14:W34" si="3">(H14+M14+P14)/(F14+M14+P14+Q14)</f>
        <v>0</v>
      </c>
      <c r="X14" s="64">
        <f t="shared" ref="X14:X34" si="4">H14/F14</f>
        <v>0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16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si="1"/>
        <v>0</v>
      </c>
      <c r="V15" s="156" t="e">
        <f t="shared" si="2"/>
        <v>#DIV/0!</v>
      </c>
      <c r="W15" s="156" t="e">
        <f t="shared" si="3"/>
        <v>#DIV/0!</v>
      </c>
      <c r="X15" s="156" t="e">
        <f t="shared" si="4"/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16" t="s">
        <v>111</v>
      </c>
      <c r="D16" s="57">
        <v>1</v>
      </c>
      <c r="E16" s="57">
        <v>3</v>
      </c>
      <c r="F16" s="52">
        <f t="shared" si="0"/>
        <v>2</v>
      </c>
      <c r="G16" s="57"/>
      <c r="H16" s="57"/>
      <c r="I16" s="57"/>
      <c r="J16" s="57"/>
      <c r="K16" s="57"/>
      <c r="L16" s="57"/>
      <c r="M16" s="57">
        <v>1</v>
      </c>
      <c r="N16" s="57"/>
      <c r="O16" s="57"/>
      <c r="P16" s="57"/>
      <c r="Q16" s="57"/>
      <c r="R16" s="57">
        <v>1</v>
      </c>
      <c r="S16" s="57"/>
      <c r="T16" s="57"/>
      <c r="U16" s="52">
        <f t="shared" si="1"/>
        <v>0</v>
      </c>
      <c r="V16" s="64">
        <f t="shared" si="2"/>
        <v>0</v>
      </c>
      <c r="W16" s="64">
        <f t="shared" si="3"/>
        <v>0.33333333333333331</v>
      </c>
      <c r="X16" s="64">
        <f t="shared" si="4"/>
        <v>0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16" t="s">
        <v>122</v>
      </c>
      <c r="D17" s="154"/>
      <c r="E17" s="154"/>
      <c r="F17" s="155">
        <f t="shared" si="0"/>
        <v>0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>
        <f t="shared" si="1"/>
        <v>0</v>
      </c>
      <c r="V17" s="156" t="e">
        <f t="shared" si="2"/>
        <v>#DIV/0!</v>
      </c>
      <c r="W17" s="156" t="e">
        <f t="shared" si="3"/>
        <v>#DIV/0!</v>
      </c>
      <c r="X17" s="156" t="e">
        <f t="shared" si="4"/>
        <v>#DIV/0!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16" t="s">
        <v>123</v>
      </c>
      <c r="D18" s="57">
        <v>1</v>
      </c>
      <c r="E18" s="57">
        <v>3</v>
      </c>
      <c r="F18" s="52">
        <f t="shared" si="0"/>
        <v>3</v>
      </c>
      <c r="G18" s="57"/>
      <c r="H18" s="57">
        <v>1</v>
      </c>
      <c r="I18" s="57">
        <v>1</v>
      </c>
      <c r="J18" s="57"/>
      <c r="K18" s="57"/>
      <c r="L18" s="57"/>
      <c r="M18" s="57"/>
      <c r="N18" s="57"/>
      <c r="O18" s="57"/>
      <c r="P18" s="57"/>
      <c r="Q18" s="57"/>
      <c r="R18" s="57">
        <v>1</v>
      </c>
      <c r="S18" s="57"/>
      <c r="T18" s="57"/>
      <c r="U18" s="52">
        <f t="shared" si="1"/>
        <v>1</v>
      </c>
      <c r="V18" s="64">
        <f t="shared" si="2"/>
        <v>0.33333333333333331</v>
      </c>
      <c r="W18" s="64">
        <f t="shared" si="3"/>
        <v>0.33333333333333331</v>
      </c>
      <c r="X18" s="64">
        <f t="shared" si="4"/>
        <v>0.33333333333333331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16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16" t="s">
        <v>125</v>
      </c>
      <c r="D20" s="57">
        <v>1</v>
      </c>
      <c r="E20" s="57">
        <v>3</v>
      </c>
      <c r="F20" s="52">
        <f t="shared" si="0"/>
        <v>3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>
        <v>2</v>
      </c>
      <c r="S20" s="57"/>
      <c r="T20" s="57"/>
      <c r="U20" s="52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118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16" t="s">
        <v>127</v>
      </c>
      <c r="D22" s="154"/>
      <c r="E22" s="154"/>
      <c r="F22" s="155">
        <f t="shared" si="0"/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>
        <f t="shared" si="1"/>
        <v>0</v>
      </c>
      <c r="V22" s="156" t="e">
        <f t="shared" si="2"/>
        <v>#DIV/0!</v>
      </c>
      <c r="W22" s="156" t="e">
        <f t="shared" si="3"/>
        <v>#DIV/0!</v>
      </c>
      <c r="X22" s="156" t="e">
        <f t="shared" si="4"/>
        <v>#DIV/0!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16" t="s">
        <v>128</v>
      </c>
      <c r="D23" s="154"/>
      <c r="E23" s="154"/>
      <c r="F23" s="155">
        <f t="shared" si="0"/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>
        <f t="shared" si="1"/>
        <v>0</v>
      </c>
      <c r="V23" s="156" t="e">
        <f t="shared" si="2"/>
        <v>#DIV/0!</v>
      </c>
      <c r="W23" s="156" t="e">
        <f t="shared" si="3"/>
        <v>#DIV/0!</v>
      </c>
      <c r="X23" s="156" t="e">
        <f t="shared" si="4"/>
        <v>#DIV/0!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16" t="s">
        <v>129</v>
      </c>
      <c r="D24" s="154"/>
      <c r="E24" s="154"/>
      <c r="F24" s="155">
        <f t="shared" si="0"/>
        <v>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>
        <f t="shared" si="1"/>
        <v>0</v>
      </c>
      <c r="V24" s="156" t="e">
        <f t="shared" si="2"/>
        <v>#DIV/0!</v>
      </c>
      <c r="W24" s="156" t="e">
        <f t="shared" si="3"/>
        <v>#DIV/0!</v>
      </c>
      <c r="X24" s="156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16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6" t="s">
        <v>167</v>
      </c>
      <c r="D26" s="57">
        <v>1</v>
      </c>
      <c r="E26" s="57">
        <v>3</v>
      </c>
      <c r="F26" s="52">
        <f t="shared" si="0"/>
        <v>3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>
        <v>2</v>
      </c>
      <c r="S26" s="57"/>
      <c r="T26" s="57"/>
      <c r="U26" s="52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16" t="s">
        <v>130</v>
      </c>
      <c r="D27" s="154"/>
      <c r="E27" s="154"/>
      <c r="F27" s="155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16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16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AB29" s="213"/>
      <c r="AC29" s="213"/>
      <c r="AD29" s="29"/>
      <c r="AE29" s="44"/>
      <c r="AF29" s="31">
        <v>0</v>
      </c>
      <c r="AG29" s="31">
        <v>1</v>
      </c>
      <c r="AH29" s="31">
        <v>0</v>
      </c>
      <c r="AI29" s="46"/>
      <c r="AJ29" s="31">
        <v>1</v>
      </c>
      <c r="AK29" s="31">
        <v>5</v>
      </c>
      <c r="AL29" s="48"/>
      <c r="AM29" s="44"/>
      <c r="AN29" s="49">
        <f>SUM(H13:H34)/SUM(F13:F34)</f>
        <v>0.125</v>
      </c>
      <c r="AO29" s="58">
        <f>SUM(G41:G44)/SUM(E41:E44)*7</f>
        <v>5.8333333333333339</v>
      </c>
      <c r="AQ29" s="11"/>
      <c r="AS29" s="11"/>
    </row>
    <row r="30" spans="1:45" x14ac:dyDescent="0.3">
      <c r="A30" s="92">
        <v>18</v>
      </c>
      <c r="B30" s="117">
        <v>21</v>
      </c>
      <c r="C30" s="16" t="s">
        <v>133</v>
      </c>
      <c r="D30" s="145">
        <v>1</v>
      </c>
      <c r="E30" s="145">
        <v>2</v>
      </c>
      <c r="F30" s="52">
        <f t="shared" si="0"/>
        <v>2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>
        <v>1</v>
      </c>
      <c r="S30" s="145"/>
      <c r="T30" s="145"/>
      <c r="U30" s="52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  <c r="AB30" s="100"/>
      <c r="AC30" s="100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16" t="s">
        <v>134</v>
      </c>
      <c r="D31" s="154"/>
      <c r="E31" s="154"/>
      <c r="F31" s="155">
        <f t="shared" si="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AB31" s="100"/>
      <c r="AC31" s="100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16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AB32" s="100"/>
      <c r="AC32" s="100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16" t="s">
        <v>136</v>
      </c>
      <c r="D33" s="145">
        <v>1</v>
      </c>
      <c r="E33" s="145">
        <v>2</v>
      </c>
      <c r="F33" s="52">
        <f t="shared" si="0"/>
        <v>2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>
        <v>2</v>
      </c>
      <c r="S33" s="145"/>
      <c r="T33" s="145"/>
      <c r="U33" s="52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  <c r="AB33" s="100"/>
      <c r="AC33" s="100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16" t="s">
        <v>137</v>
      </c>
      <c r="D34" s="145">
        <v>1</v>
      </c>
      <c r="E34" s="145">
        <v>3</v>
      </c>
      <c r="F34" s="52">
        <f t="shared" si="0"/>
        <v>3</v>
      </c>
      <c r="G34" s="145"/>
      <c r="H34" s="145">
        <v>1</v>
      </c>
      <c r="I34" s="145"/>
      <c r="J34" s="145">
        <v>1</v>
      </c>
      <c r="K34" s="145"/>
      <c r="L34" s="145"/>
      <c r="M34" s="145"/>
      <c r="N34" s="145"/>
      <c r="O34" s="145"/>
      <c r="P34" s="145"/>
      <c r="Q34" s="145"/>
      <c r="R34" s="145">
        <v>1</v>
      </c>
      <c r="S34" s="145"/>
      <c r="T34" s="145"/>
      <c r="U34" s="52">
        <f t="shared" si="1"/>
        <v>2</v>
      </c>
      <c r="V34" s="64">
        <f t="shared" si="2"/>
        <v>0.66666666666666663</v>
      </c>
      <c r="W34" s="64">
        <f t="shared" si="3"/>
        <v>0.33333333333333331</v>
      </c>
      <c r="X34" s="64">
        <f t="shared" si="4"/>
        <v>0.33333333333333331</v>
      </c>
      <c r="AB34" s="100"/>
      <c r="AC34" s="100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118"/>
      <c r="D35" s="154"/>
      <c r="E35" s="154"/>
      <c r="F35" s="155">
        <f t="shared" ref="F35:F37" si="5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92">
        <v>24</v>
      </c>
      <c r="B36" s="162" t="s">
        <v>160</v>
      </c>
      <c r="C36" s="118"/>
      <c r="D36" s="155"/>
      <c r="E36" s="155"/>
      <c r="F36" s="155">
        <f t="shared" si="5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118"/>
      <c r="D37" s="155"/>
      <c r="E37" s="155"/>
      <c r="F37" s="155">
        <f t="shared" si="5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118"/>
      <c r="D38" s="144"/>
      <c r="E38" s="144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4"/>
      <c r="V38" s="147"/>
      <c r="W38" s="147"/>
      <c r="X38" s="147"/>
    </row>
    <row r="39" spans="1:45" x14ac:dyDescent="0.3">
      <c r="A39" s="92"/>
      <c r="B39" s="75" t="s">
        <v>27</v>
      </c>
      <c r="C39" s="17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92"/>
      <c r="B40" s="121" t="s">
        <v>11</v>
      </c>
      <c r="C40" s="19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92">
        <v>1</v>
      </c>
      <c r="B41" s="117">
        <v>6</v>
      </c>
      <c r="C41" s="16" t="s">
        <v>119</v>
      </c>
      <c r="D41" s="57">
        <v>1</v>
      </c>
      <c r="E41" s="148">
        <v>6</v>
      </c>
      <c r="F41" s="57">
        <v>5</v>
      </c>
      <c r="G41" s="57">
        <v>5</v>
      </c>
      <c r="H41" s="57">
        <v>30</v>
      </c>
      <c r="I41" s="57">
        <v>10</v>
      </c>
      <c r="J41" s="57">
        <v>1</v>
      </c>
      <c r="K41" s="57">
        <v>1</v>
      </c>
      <c r="L41" s="57">
        <v>0</v>
      </c>
      <c r="M41" s="57">
        <v>0</v>
      </c>
      <c r="N41" s="57">
        <v>7</v>
      </c>
      <c r="O41" s="57">
        <v>0</v>
      </c>
      <c r="P41" s="57">
        <v>1</v>
      </c>
      <c r="Q41" s="57">
        <v>1</v>
      </c>
      <c r="R41" s="57">
        <v>0</v>
      </c>
      <c r="S41" s="64">
        <f>I41/(H41-K41-M3)</f>
        <v>0.34482758620689657</v>
      </c>
      <c r="T41" s="68">
        <f>G41/E41*7</f>
        <v>5.8333333333333339</v>
      </c>
      <c r="U41" s="73"/>
      <c r="V41" s="38"/>
      <c r="W41" s="38"/>
      <c r="X41" s="72"/>
    </row>
    <row r="42" spans="1:45" x14ac:dyDescent="0.3">
      <c r="A42" s="92">
        <v>2</v>
      </c>
      <c r="B42" s="117">
        <v>8</v>
      </c>
      <c r="C42" s="16" t="s">
        <v>126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73"/>
      <c r="V42" s="38"/>
      <c r="W42" s="38"/>
      <c r="X42" s="72"/>
    </row>
    <row r="43" spans="1:45" x14ac:dyDescent="0.3">
      <c r="A43" s="92">
        <v>3</v>
      </c>
      <c r="B43" s="117">
        <v>55</v>
      </c>
      <c r="C43" s="16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73"/>
      <c r="V43" s="38"/>
      <c r="W43" s="38"/>
      <c r="X43" s="72"/>
    </row>
    <row r="44" spans="1:45" x14ac:dyDescent="0.3">
      <c r="A44" s="92">
        <v>4</v>
      </c>
      <c r="B44" s="117">
        <v>43</v>
      </c>
      <c r="C44" s="16" t="s">
        <v>134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 t="e">
        <f>I44/(H44-K44-M6)</f>
        <v>#DIV/0!</v>
      </c>
      <c r="T44" s="155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45"/>
      <c r="C45" s="1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workbookViewId="0"/>
  </sheetViews>
  <sheetFormatPr defaultColWidth="9.109375" defaultRowHeight="15.6" x14ac:dyDescent="0.3"/>
  <cols>
    <col min="1" max="1" width="3.109375" style="103" customWidth="1"/>
    <col min="2" max="2" width="3.6640625" style="104" customWidth="1"/>
    <col min="3" max="3" width="22.88671875" style="104" customWidth="1"/>
    <col min="4" max="24" width="6.6640625" style="104" customWidth="1"/>
    <col min="25" max="25" width="1.6640625" style="104" customWidth="1"/>
    <col min="26" max="26" width="3.33203125" style="104" customWidth="1"/>
    <col min="27" max="27" width="5.88671875" style="120" customWidth="1"/>
    <col min="28" max="28" width="9.109375" style="105"/>
    <col min="29" max="29" width="12.6640625" style="105" customWidth="1"/>
    <col min="30" max="38" width="9.109375" style="105"/>
    <col min="39" max="39" width="6.6640625" style="104" customWidth="1"/>
    <col min="40" max="40" width="8.33203125" style="104" customWidth="1"/>
    <col min="41" max="41" width="23.6640625" style="104" bestFit="1" customWidth="1"/>
    <col min="42" max="42" width="5" style="104" customWidth="1"/>
    <col min="43" max="43" width="6" style="104" bestFit="1" customWidth="1"/>
    <col min="44" max="44" width="24.5546875" style="104" bestFit="1" customWidth="1"/>
    <col min="45" max="45" width="4.5546875" style="104" customWidth="1"/>
    <col min="46" max="16384" width="9.109375" style="104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B4" s="207" t="s">
        <v>81</v>
      </c>
      <c r="AC4" s="207"/>
      <c r="AD4" s="207"/>
      <c r="AE4" s="207"/>
      <c r="AF4" s="207"/>
    </row>
    <row r="5" spans="1:45" s="109" customFormat="1" ht="15.75" customHeight="1" x14ac:dyDescent="0.25">
      <c r="A5" s="107"/>
      <c r="B5" s="108"/>
      <c r="C5" s="109" t="s">
        <v>0</v>
      </c>
      <c r="E5" s="232">
        <v>41472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41477</v>
      </c>
      <c r="Q5" s="231"/>
      <c r="R5" s="231"/>
      <c r="S5" s="231"/>
      <c r="T5" s="231"/>
      <c r="U5" s="231"/>
      <c r="V5" s="231"/>
      <c r="W5" s="231"/>
      <c r="X5" s="231"/>
      <c r="Y5" s="231"/>
      <c r="AA5" s="120"/>
      <c r="AB5" s="207"/>
      <c r="AC5" s="207"/>
      <c r="AD5" s="207"/>
      <c r="AE5" s="207"/>
      <c r="AF5" s="207"/>
      <c r="AG5" s="105"/>
      <c r="AH5" s="105"/>
      <c r="AI5" s="105"/>
      <c r="AJ5" s="105"/>
      <c r="AK5" s="105"/>
      <c r="AL5" s="105"/>
      <c r="AN5" s="188" t="s">
        <v>80</v>
      </c>
      <c r="AO5" s="189"/>
      <c r="AP5" s="189"/>
      <c r="AQ5" s="189"/>
      <c r="AR5" s="190"/>
    </row>
    <row r="6" spans="1:45" s="109" customFormat="1" x14ac:dyDescent="0.3">
      <c r="A6" s="107"/>
      <c r="B6" s="108"/>
      <c r="C6" s="109" t="s">
        <v>2</v>
      </c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106"/>
      <c r="AA6" s="120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6"/>
      <c r="AN6" s="191"/>
      <c r="AO6" s="192"/>
      <c r="AP6" s="192"/>
      <c r="AQ6" s="192"/>
      <c r="AR6" s="193"/>
      <c r="AS6" s="106"/>
    </row>
    <row r="7" spans="1:45" s="109" customFormat="1" x14ac:dyDescent="0.3">
      <c r="A7" s="107"/>
      <c r="B7" s="108"/>
      <c r="C7" s="109" t="s">
        <v>4</v>
      </c>
      <c r="E7" s="231" t="s">
        <v>108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106"/>
      <c r="AA7" s="120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05"/>
      <c r="AM7" s="106"/>
      <c r="AN7" s="106"/>
      <c r="AO7" s="106"/>
      <c r="AP7" s="106"/>
      <c r="AQ7" s="106"/>
      <c r="AR7" s="106"/>
      <c r="AS7" s="106"/>
    </row>
    <row r="8" spans="1:45" s="109" customFormat="1" x14ac:dyDescent="0.3">
      <c r="A8" s="107"/>
      <c r="B8" s="108"/>
      <c r="C8" s="109" t="s">
        <v>6</v>
      </c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10</v>
      </c>
      <c r="Q8" s="231"/>
      <c r="R8" s="231"/>
      <c r="S8" s="231"/>
      <c r="T8" s="231"/>
      <c r="U8" s="231"/>
      <c r="V8" s="231"/>
      <c r="W8" s="231"/>
      <c r="X8" s="231"/>
      <c r="Y8" s="231"/>
      <c r="Z8" s="106"/>
      <c r="AA8" s="120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05"/>
      <c r="AM8" s="106"/>
      <c r="AN8" s="194" t="s">
        <v>38</v>
      </c>
      <c r="AO8" s="195"/>
      <c r="AP8" s="110"/>
      <c r="AQ8" s="194" t="s">
        <v>39</v>
      </c>
      <c r="AR8" s="195"/>
      <c r="AS8" s="106"/>
    </row>
    <row r="9" spans="1:45" s="109" customFormat="1" x14ac:dyDescent="0.3">
      <c r="A9" s="107"/>
      <c r="B9" s="108"/>
      <c r="C9" s="109" t="s">
        <v>8</v>
      </c>
      <c r="E9" s="230" t="s">
        <v>168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169</v>
      </c>
      <c r="Q9" s="230"/>
      <c r="R9" s="230"/>
      <c r="S9" s="230"/>
      <c r="T9" s="230"/>
      <c r="U9" s="230"/>
      <c r="V9" s="230"/>
      <c r="W9" s="230"/>
      <c r="X9" s="230"/>
      <c r="Y9" s="230"/>
      <c r="Z9" s="106"/>
      <c r="AA9" s="1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05"/>
      <c r="AM9" s="106"/>
      <c r="AN9" s="122" t="s">
        <v>79</v>
      </c>
      <c r="AO9" s="111" t="s">
        <v>40</v>
      </c>
      <c r="AP9" s="104"/>
      <c r="AQ9" s="122" t="s">
        <v>79</v>
      </c>
      <c r="AR9" s="111" t="s">
        <v>40</v>
      </c>
      <c r="AS9" s="106"/>
    </row>
    <row r="10" spans="1:45" x14ac:dyDescent="0.3">
      <c r="B10" s="106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120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3"/>
      <c r="AN10" s="122" t="s">
        <v>13</v>
      </c>
      <c r="AO10" s="111" t="s">
        <v>41</v>
      </c>
      <c r="AQ10" s="122" t="s">
        <v>30</v>
      </c>
      <c r="AR10" s="111" t="s">
        <v>42</v>
      </c>
      <c r="AS10" s="113"/>
    </row>
    <row r="11" spans="1:45" x14ac:dyDescent="0.3"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Z11" s="113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3"/>
      <c r="AN11" s="122" t="s">
        <v>14</v>
      </c>
      <c r="AO11" s="111" t="s">
        <v>43</v>
      </c>
      <c r="AQ11" s="122" t="s">
        <v>14</v>
      </c>
      <c r="AR11" s="111" t="s">
        <v>44</v>
      </c>
      <c r="AS11" s="113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Z12" s="113"/>
      <c r="AM12" s="113"/>
      <c r="AN12" s="122" t="s">
        <v>15</v>
      </c>
      <c r="AO12" s="111" t="s">
        <v>45</v>
      </c>
      <c r="AQ12" s="122" t="s">
        <v>31</v>
      </c>
      <c r="AR12" s="111" t="s">
        <v>46</v>
      </c>
      <c r="AS12" s="113"/>
    </row>
    <row r="13" spans="1:45" x14ac:dyDescent="0.3">
      <c r="A13" s="92">
        <v>1</v>
      </c>
      <c r="B13" s="117">
        <v>9</v>
      </c>
      <c r="C13" s="118" t="s">
        <v>120</v>
      </c>
      <c r="D13" s="117">
        <v>1</v>
      </c>
      <c r="E13" s="117">
        <v>3</v>
      </c>
      <c r="F13" s="144">
        <v>3</v>
      </c>
      <c r="G13" s="117">
        <v>2</v>
      </c>
      <c r="H13" s="117">
        <v>2</v>
      </c>
      <c r="I13" s="117"/>
      <c r="J13" s="117">
        <v>1</v>
      </c>
      <c r="K13" s="117"/>
      <c r="L13" s="117">
        <v>1</v>
      </c>
      <c r="M13" s="117"/>
      <c r="N13" s="117"/>
      <c r="O13" s="117"/>
      <c r="P13" s="117"/>
      <c r="Q13" s="117"/>
      <c r="R13" s="117"/>
      <c r="S13" s="117"/>
      <c r="T13" s="117">
        <v>4</v>
      </c>
      <c r="U13" s="143">
        <f>I13+2*J13+3*K13+4*L13</f>
        <v>6</v>
      </c>
      <c r="V13" s="135">
        <f>(I13+(2*J13)+(3*K13)+(4*L13))/F13</f>
        <v>2</v>
      </c>
      <c r="W13" s="135">
        <f>(H13+M13+P13)/(F13+M13+P13+Q13)</f>
        <v>0.66666666666666663</v>
      </c>
      <c r="X13" s="135">
        <f>H13/F13</f>
        <v>0.66666666666666663</v>
      </c>
      <c r="Z13" s="113"/>
      <c r="AA13" s="120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3"/>
      <c r="AN13" s="122" t="s">
        <v>16</v>
      </c>
      <c r="AO13" s="111" t="s">
        <v>47</v>
      </c>
      <c r="AQ13" s="122" t="s">
        <v>32</v>
      </c>
      <c r="AR13" s="111" t="s">
        <v>48</v>
      </c>
      <c r="AS13" s="113"/>
    </row>
    <row r="14" spans="1:45" x14ac:dyDescent="0.3">
      <c r="A14" s="92">
        <v>2</v>
      </c>
      <c r="B14" s="117">
        <v>6</v>
      </c>
      <c r="C14" s="118" t="s">
        <v>119</v>
      </c>
      <c r="D14" s="117">
        <v>1</v>
      </c>
      <c r="E14" s="117">
        <v>1</v>
      </c>
      <c r="F14" s="144">
        <v>1</v>
      </c>
      <c r="G14" s="117">
        <v>1</v>
      </c>
      <c r="H14" s="117">
        <v>1</v>
      </c>
      <c r="I14" s="117"/>
      <c r="J14" s="117">
        <v>1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>
        <v>1</v>
      </c>
      <c r="U14" s="143">
        <f t="shared" ref="U14:U31" si="0">I14+2*J14+3*K14+4*L14</f>
        <v>2</v>
      </c>
      <c r="V14" s="135">
        <f t="shared" ref="V14:V31" si="1">(I14+(2*J14)+(3*K14)+(4*L14))/F14</f>
        <v>2</v>
      </c>
      <c r="W14" s="135">
        <f t="shared" ref="W14:W31" si="2">(H14+M14+P14)/(F14+M14+P14+Q14)</f>
        <v>1</v>
      </c>
      <c r="X14" s="135">
        <f t="shared" ref="X14:X31" si="3">H14/F14</f>
        <v>1</v>
      </c>
      <c r="Z14" s="113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3"/>
      <c r="AN14" s="122" t="s">
        <v>17</v>
      </c>
      <c r="AO14" s="111" t="s">
        <v>49</v>
      </c>
      <c r="AQ14" s="122" t="s">
        <v>15</v>
      </c>
      <c r="AR14" s="111" t="s">
        <v>50</v>
      </c>
      <c r="AS14" s="113"/>
    </row>
    <row r="15" spans="1:45" x14ac:dyDescent="0.3">
      <c r="A15" s="92">
        <v>3</v>
      </c>
      <c r="B15" s="117">
        <v>23</v>
      </c>
      <c r="C15" s="118" t="s">
        <v>121</v>
      </c>
      <c r="D15" s="154"/>
      <c r="E15" s="154"/>
      <c r="F15" s="155"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si="0"/>
        <v>0</v>
      </c>
      <c r="V15" s="156" t="e">
        <f t="shared" si="1"/>
        <v>#DIV/0!</v>
      </c>
      <c r="W15" s="156" t="e">
        <f t="shared" si="2"/>
        <v>#DIV/0!</v>
      </c>
      <c r="X15" s="156" t="e">
        <f t="shared" si="3"/>
        <v>#DIV/0!</v>
      </c>
      <c r="Z15" s="113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3"/>
      <c r="AN15" s="122" t="s">
        <v>18</v>
      </c>
      <c r="AO15" s="111" t="s">
        <v>51</v>
      </c>
      <c r="AQ15" s="122" t="s">
        <v>19</v>
      </c>
      <c r="AR15" s="111" t="s">
        <v>52</v>
      </c>
      <c r="AS15" s="113"/>
    </row>
    <row r="16" spans="1:45" x14ac:dyDescent="0.3">
      <c r="A16" s="92">
        <v>4</v>
      </c>
      <c r="B16" s="117">
        <v>33</v>
      </c>
      <c r="C16" s="118" t="s">
        <v>111</v>
      </c>
      <c r="D16" s="145">
        <v>1</v>
      </c>
      <c r="E16" s="145">
        <v>4</v>
      </c>
      <c r="F16" s="144">
        <v>3</v>
      </c>
      <c r="G16" s="145">
        <v>1</v>
      </c>
      <c r="H16" s="145"/>
      <c r="I16" s="145"/>
      <c r="J16" s="145"/>
      <c r="K16" s="145"/>
      <c r="L16" s="145"/>
      <c r="M16" s="145">
        <v>1</v>
      </c>
      <c r="N16" s="145"/>
      <c r="O16" s="145"/>
      <c r="P16" s="145"/>
      <c r="Q16" s="145"/>
      <c r="R16" s="145">
        <v>1</v>
      </c>
      <c r="S16" s="145"/>
      <c r="T16" s="145"/>
      <c r="U16" s="143">
        <f t="shared" si="0"/>
        <v>0</v>
      </c>
      <c r="V16" s="135">
        <f t="shared" si="1"/>
        <v>0</v>
      </c>
      <c r="W16" s="135">
        <f t="shared" si="2"/>
        <v>0.25</v>
      </c>
      <c r="X16" s="135">
        <f t="shared" si="3"/>
        <v>0</v>
      </c>
      <c r="Z16" s="113"/>
      <c r="AM16" s="113"/>
      <c r="AN16" s="122" t="s">
        <v>19</v>
      </c>
      <c r="AO16" s="111" t="s">
        <v>53</v>
      </c>
      <c r="AQ16" s="122" t="s">
        <v>20</v>
      </c>
      <c r="AR16" s="111" t="s">
        <v>54</v>
      </c>
      <c r="AS16" s="113"/>
    </row>
    <row r="17" spans="1:45" x14ac:dyDescent="0.3">
      <c r="A17" s="92">
        <v>5</v>
      </c>
      <c r="B17" s="117">
        <v>71</v>
      </c>
      <c r="C17" s="118" t="s">
        <v>122</v>
      </c>
      <c r="D17" s="145">
        <v>1</v>
      </c>
      <c r="E17" s="145">
        <v>5</v>
      </c>
      <c r="F17" s="144">
        <v>5</v>
      </c>
      <c r="G17" s="145">
        <v>1</v>
      </c>
      <c r="H17" s="145">
        <v>4</v>
      </c>
      <c r="I17" s="145">
        <v>2</v>
      </c>
      <c r="J17" s="145">
        <v>1</v>
      </c>
      <c r="K17" s="145">
        <v>1</v>
      </c>
      <c r="L17" s="145"/>
      <c r="M17" s="145"/>
      <c r="N17" s="145"/>
      <c r="O17" s="145"/>
      <c r="P17" s="145"/>
      <c r="Q17" s="145"/>
      <c r="R17" s="145"/>
      <c r="S17" s="145"/>
      <c r="T17" s="145">
        <v>2</v>
      </c>
      <c r="U17" s="143">
        <f t="shared" si="0"/>
        <v>7</v>
      </c>
      <c r="V17" s="135">
        <f t="shared" si="1"/>
        <v>1.4</v>
      </c>
      <c r="W17" s="135">
        <f t="shared" si="2"/>
        <v>0.8</v>
      </c>
      <c r="X17" s="135">
        <f t="shared" si="3"/>
        <v>0.8</v>
      </c>
      <c r="Z17" s="113"/>
      <c r="AA17" s="120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3"/>
      <c r="AN17" s="122" t="s">
        <v>20</v>
      </c>
      <c r="AO17" s="111" t="s">
        <v>55</v>
      </c>
      <c r="AQ17" s="122" t="s">
        <v>33</v>
      </c>
      <c r="AR17" s="111" t="s">
        <v>56</v>
      </c>
      <c r="AS17" s="113"/>
    </row>
    <row r="18" spans="1:45" x14ac:dyDescent="0.3">
      <c r="A18" s="92">
        <v>6</v>
      </c>
      <c r="B18" s="117">
        <v>74</v>
      </c>
      <c r="C18" s="118" t="s">
        <v>123</v>
      </c>
      <c r="D18" s="145">
        <v>1</v>
      </c>
      <c r="E18" s="145">
        <v>5</v>
      </c>
      <c r="F18" s="144">
        <v>5</v>
      </c>
      <c r="G18" s="145">
        <v>2</v>
      </c>
      <c r="H18" s="145">
        <v>2</v>
      </c>
      <c r="I18" s="145">
        <v>1</v>
      </c>
      <c r="J18" s="145">
        <v>1</v>
      </c>
      <c r="K18" s="145"/>
      <c r="L18" s="145"/>
      <c r="M18" s="145"/>
      <c r="N18" s="145"/>
      <c r="O18" s="145"/>
      <c r="P18" s="145"/>
      <c r="Q18" s="145"/>
      <c r="R18" s="145">
        <v>1</v>
      </c>
      <c r="S18" s="145"/>
      <c r="T18" s="145">
        <v>1</v>
      </c>
      <c r="U18" s="143">
        <f t="shared" si="0"/>
        <v>3</v>
      </c>
      <c r="V18" s="135">
        <f t="shared" si="1"/>
        <v>0.6</v>
      </c>
      <c r="W18" s="135">
        <f t="shared" si="2"/>
        <v>0.4</v>
      </c>
      <c r="X18" s="135">
        <f t="shared" si="3"/>
        <v>0.4</v>
      </c>
      <c r="Z18" s="113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3"/>
      <c r="AN18" s="122" t="s">
        <v>21</v>
      </c>
      <c r="AO18" s="111" t="s">
        <v>57</v>
      </c>
      <c r="AQ18" s="122" t="s">
        <v>24</v>
      </c>
      <c r="AR18" s="111" t="s">
        <v>58</v>
      </c>
      <c r="AS18" s="113"/>
    </row>
    <row r="19" spans="1:45" x14ac:dyDescent="0.3">
      <c r="A19" s="92">
        <v>7</v>
      </c>
      <c r="B19" s="117">
        <v>63</v>
      </c>
      <c r="C19" s="118" t="s">
        <v>124</v>
      </c>
      <c r="D19" s="154"/>
      <c r="E19" s="154"/>
      <c r="F19" s="155"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0"/>
        <v>0</v>
      </c>
      <c r="V19" s="156" t="e">
        <f t="shared" si="1"/>
        <v>#DIV/0!</v>
      </c>
      <c r="W19" s="156" t="e">
        <f t="shared" si="2"/>
        <v>#DIV/0!</v>
      </c>
      <c r="X19" s="156" t="e">
        <f t="shared" si="3"/>
        <v>#DIV/0!</v>
      </c>
      <c r="Z19" s="113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3"/>
      <c r="AN19" s="122" t="s">
        <v>22</v>
      </c>
      <c r="AO19" s="111" t="s">
        <v>59</v>
      </c>
      <c r="AQ19" s="122" t="s">
        <v>78</v>
      </c>
      <c r="AR19" s="111" t="s">
        <v>60</v>
      </c>
      <c r="AS19" s="113"/>
    </row>
    <row r="20" spans="1:45" x14ac:dyDescent="0.3">
      <c r="A20" s="92">
        <v>8</v>
      </c>
      <c r="B20" s="117">
        <v>22</v>
      </c>
      <c r="C20" s="118" t="s">
        <v>125</v>
      </c>
      <c r="D20" s="145">
        <v>1</v>
      </c>
      <c r="E20" s="145">
        <v>5</v>
      </c>
      <c r="F20" s="144">
        <v>4</v>
      </c>
      <c r="G20" s="145">
        <v>1</v>
      </c>
      <c r="H20" s="145">
        <v>3</v>
      </c>
      <c r="I20" s="145">
        <v>1</v>
      </c>
      <c r="J20" s="145">
        <v>2</v>
      </c>
      <c r="K20" s="145"/>
      <c r="L20" s="145"/>
      <c r="M20" s="145">
        <v>1</v>
      </c>
      <c r="N20" s="145"/>
      <c r="O20" s="145"/>
      <c r="P20" s="145"/>
      <c r="Q20" s="145"/>
      <c r="R20" s="145"/>
      <c r="S20" s="145"/>
      <c r="T20" s="145">
        <v>2</v>
      </c>
      <c r="U20" s="143">
        <f t="shared" si="0"/>
        <v>5</v>
      </c>
      <c r="V20" s="135">
        <f t="shared" si="1"/>
        <v>1.25</v>
      </c>
      <c r="W20" s="135">
        <f t="shared" si="2"/>
        <v>0.8</v>
      </c>
      <c r="X20" s="135">
        <f t="shared" si="3"/>
        <v>0.75</v>
      </c>
      <c r="Z20" s="113"/>
      <c r="AM20" s="113"/>
      <c r="AN20" s="122" t="s">
        <v>23</v>
      </c>
      <c r="AO20" s="111" t="s">
        <v>61</v>
      </c>
      <c r="AQ20" s="122" t="s">
        <v>34</v>
      </c>
      <c r="AR20" s="111" t="s">
        <v>62</v>
      </c>
      <c r="AS20" s="113"/>
    </row>
    <row r="21" spans="1:45" x14ac:dyDescent="0.3">
      <c r="A21" s="92">
        <v>9</v>
      </c>
      <c r="B21" s="117">
        <v>8</v>
      </c>
      <c r="C21" s="118" t="s">
        <v>161</v>
      </c>
      <c r="D21" s="145">
        <v>1</v>
      </c>
      <c r="E21" s="145">
        <v>5</v>
      </c>
      <c r="F21" s="144">
        <v>3</v>
      </c>
      <c r="G21" s="145">
        <v>2</v>
      </c>
      <c r="H21" s="145">
        <v>1</v>
      </c>
      <c r="I21" s="145"/>
      <c r="J21" s="145"/>
      <c r="K21" s="145">
        <v>1</v>
      </c>
      <c r="L21" s="145"/>
      <c r="M21" s="145">
        <v>1</v>
      </c>
      <c r="N21" s="145"/>
      <c r="O21" s="145">
        <v>1</v>
      </c>
      <c r="P21" s="145">
        <v>1</v>
      </c>
      <c r="Q21" s="145"/>
      <c r="R21" s="145"/>
      <c r="S21" s="145"/>
      <c r="T21" s="145">
        <v>3</v>
      </c>
      <c r="U21" s="143">
        <f t="shared" si="0"/>
        <v>3</v>
      </c>
      <c r="V21" s="135">
        <f t="shared" si="1"/>
        <v>1</v>
      </c>
      <c r="W21" s="135">
        <f t="shared" si="2"/>
        <v>0.6</v>
      </c>
      <c r="X21" s="135">
        <f t="shared" si="3"/>
        <v>0.33333333333333331</v>
      </c>
      <c r="Z21" s="113"/>
      <c r="AA21" s="120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3"/>
      <c r="AN21" s="122" t="s">
        <v>24</v>
      </c>
      <c r="AO21" s="111" t="s">
        <v>63</v>
      </c>
      <c r="AQ21" s="122" t="s">
        <v>35</v>
      </c>
      <c r="AR21" s="111" t="s">
        <v>64</v>
      </c>
      <c r="AS21" s="113"/>
    </row>
    <row r="22" spans="1:45" x14ac:dyDescent="0.3">
      <c r="A22" s="92">
        <v>10</v>
      </c>
      <c r="B22" s="117">
        <v>25</v>
      </c>
      <c r="C22" s="118" t="s">
        <v>127</v>
      </c>
      <c r="D22" s="154"/>
      <c r="E22" s="154"/>
      <c r="F22" s="155"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>
        <f t="shared" si="0"/>
        <v>0</v>
      </c>
      <c r="V22" s="156" t="e">
        <f t="shared" si="1"/>
        <v>#DIV/0!</v>
      </c>
      <c r="W22" s="156" t="e">
        <f t="shared" si="2"/>
        <v>#DIV/0!</v>
      </c>
      <c r="X22" s="156" t="e">
        <f t="shared" si="3"/>
        <v>#DIV/0!</v>
      </c>
      <c r="AN22" s="122" t="s">
        <v>78</v>
      </c>
      <c r="AO22" s="111" t="s">
        <v>65</v>
      </c>
      <c r="AQ22" s="122" t="s">
        <v>66</v>
      </c>
      <c r="AR22" s="111" t="s">
        <v>67</v>
      </c>
      <c r="AS22" s="113"/>
    </row>
    <row r="23" spans="1:45" x14ac:dyDescent="0.3">
      <c r="A23" s="92">
        <v>11</v>
      </c>
      <c r="B23" s="117">
        <v>44</v>
      </c>
      <c r="C23" s="118" t="s">
        <v>128</v>
      </c>
      <c r="D23" s="145">
        <v>1</v>
      </c>
      <c r="E23" s="145">
        <v>4</v>
      </c>
      <c r="F23" s="144">
        <v>4</v>
      </c>
      <c r="G23" s="145">
        <v>1</v>
      </c>
      <c r="H23" s="145">
        <v>1</v>
      </c>
      <c r="I23" s="145">
        <v>1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3">
        <f t="shared" si="0"/>
        <v>1</v>
      </c>
      <c r="V23" s="135">
        <f t="shared" si="1"/>
        <v>0.25</v>
      </c>
      <c r="W23" s="135">
        <f t="shared" si="2"/>
        <v>0.25</v>
      </c>
      <c r="X23" s="135">
        <f t="shared" si="3"/>
        <v>0.25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122" t="s">
        <v>25</v>
      </c>
      <c r="AO23" s="111" t="s">
        <v>68</v>
      </c>
      <c r="AQ23" s="122" t="s">
        <v>69</v>
      </c>
      <c r="AR23" s="111" t="s">
        <v>70</v>
      </c>
      <c r="AS23" s="113"/>
    </row>
    <row r="24" spans="1:45" x14ac:dyDescent="0.3">
      <c r="A24" s="92">
        <v>12</v>
      </c>
      <c r="B24" s="117">
        <v>28</v>
      </c>
      <c r="C24" s="118" t="s">
        <v>129</v>
      </c>
      <c r="D24" s="154"/>
      <c r="E24" s="154"/>
      <c r="F24" s="155">
        <v>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>
        <f t="shared" si="0"/>
        <v>0</v>
      </c>
      <c r="V24" s="156" t="e">
        <f t="shared" si="1"/>
        <v>#DIV/0!</v>
      </c>
      <c r="W24" s="156" t="e">
        <f t="shared" si="2"/>
        <v>#DIV/0!</v>
      </c>
      <c r="X24" s="156" t="e">
        <f t="shared" si="3"/>
        <v>#DIV/0!</v>
      </c>
      <c r="AN24" s="122" t="s">
        <v>26</v>
      </c>
      <c r="AO24" s="111" t="s">
        <v>71</v>
      </c>
      <c r="AQ24" s="122" t="s">
        <v>36</v>
      </c>
      <c r="AR24" s="111" t="s">
        <v>72</v>
      </c>
      <c r="AS24" s="113"/>
    </row>
    <row r="25" spans="1:45" x14ac:dyDescent="0.3">
      <c r="A25" s="92">
        <v>13</v>
      </c>
      <c r="B25" s="117">
        <v>4</v>
      </c>
      <c r="C25" s="118" t="s">
        <v>118</v>
      </c>
      <c r="D25" s="154"/>
      <c r="E25" s="154"/>
      <c r="F25" s="155"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0"/>
        <v>0</v>
      </c>
      <c r="V25" s="156" t="e">
        <f t="shared" si="1"/>
        <v>#DIV/0!</v>
      </c>
      <c r="W25" s="156" t="e">
        <f t="shared" si="2"/>
        <v>#DIV/0!</v>
      </c>
      <c r="X25" s="156" t="e">
        <f t="shared" si="3"/>
        <v>#DIV/0!</v>
      </c>
      <c r="AB25" s="210"/>
      <c r="AC25" s="211"/>
      <c r="AD25" s="125"/>
      <c r="AE25" s="127"/>
      <c r="AF25" s="127"/>
      <c r="AG25" s="127"/>
      <c r="AH25" s="127"/>
      <c r="AI25" s="127"/>
      <c r="AJ25" s="127"/>
      <c r="AK25" s="127"/>
      <c r="AL25" s="127"/>
      <c r="AM25" s="127"/>
      <c r="AN25" s="122" t="s">
        <v>76</v>
      </c>
      <c r="AO25" s="111" t="s">
        <v>77</v>
      </c>
      <c r="AQ25" s="122" t="s">
        <v>37</v>
      </c>
      <c r="AR25" s="111" t="s">
        <v>74</v>
      </c>
      <c r="AS25" s="113"/>
    </row>
    <row r="26" spans="1:45" x14ac:dyDescent="0.3">
      <c r="A26" s="92">
        <v>14</v>
      </c>
      <c r="B26" s="117">
        <v>15</v>
      </c>
      <c r="C26" s="118" t="s">
        <v>167</v>
      </c>
      <c r="D26" s="154"/>
      <c r="E26" s="154"/>
      <c r="F26" s="155"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0"/>
        <v>0</v>
      </c>
      <c r="V26" s="156" t="e">
        <f t="shared" si="1"/>
        <v>#DIV/0!</v>
      </c>
      <c r="W26" s="156" t="e">
        <f t="shared" si="2"/>
        <v>#DIV/0!</v>
      </c>
      <c r="X26" s="156" t="e">
        <f t="shared" si="3"/>
        <v>#DIV/0!</v>
      </c>
      <c r="AB26" s="211"/>
      <c r="AC26" s="211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4"/>
      <c r="AQ26" s="113"/>
      <c r="AS26" s="113"/>
    </row>
    <row r="27" spans="1:45" x14ac:dyDescent="0.3">
      <c r="A27" s="92">
        <v>15</v>
      </c>
      <c r="B27" s="117">
        <v>55</v>
      </c>
      <c r="C27" s="118" t="s">
        <v>130</v>
      </c>
      <c r="D27" s="154"/>
      <c r="E27" s="154"/>
      <c r="F27" s="155"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0"/>
        <v>0</v>
      </c>
      <c r="V27" s="156" t="e">
        <f t="shared" si="1"/>
        <v>#DIV/0!</v>
      </c>
      <c r="W27" s="156" t="e">
        <f t="shared" si="2"/>
        <v>#DIV/0!</v>
      </c>
      <c r="X27" s="156" t="e">
        <f t="shared" si="3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126"/>
      <c r="AO27" s="123"/>
      <c r="AQ27" s="113"/>
      <c r="AS27" s="113"/>
    </row>
    <row r="28" spans="1:45" x14ac:dyDescent="0.3">
      <c r="A28" s="92">
        <v>16</v>
      </c>
      <c r="B28" s="117">
        <v>2</v>
      </c>
      <c r="C28" s="118" t="s">
        <v>131</v>
      </c>
      <c r="D28" s="154"/>
      <c r="E28" s="154"/>
      <c r="F28" s="155"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0"/>
        <v>0</v>
      </c>
      <c r="V28" s="156" t="e">
        <f t="shared" si="1"/>
        <v>#DIV/0!</v>
      </c>
      <c r="W28" s="156" t="e">
        <f t="shared" si="2"/>
        <v>#DIV/0!</v>
      </c>
      <c r="X28" s="156" t="e">
        <f t="shared" si="3"/>
        <v>#DIV/0!</v>
      </c>
      <c r="AB28" s="212"/>
      <c r="AC28" s="213"/>
      <c r="AD28" s="128"/>
      <c r="AE28" s="136"/>
      <c r="AF28" s="129" t="s">
        <v>34</v>
      </c>
      <c r="AG28" s="129" t="s">
        <v>35</v>
      </c>
      <c r="AH28" s="129" t="s">
        <v>93</v>
      </c>
      <c r="AI28" s="138"/>
      <c r="AJ28" s="129" t="s">
        <v>91</v>
      </c>
      <c r="AK28" s="129" t="s">
        <v>92</v>
      </c>
      <c r="AL28" s="140"/>
      <c r="AM28" s="136"/>
      <c r="AN28" s="129" t="s">
        <v>76</v>
      </c>
      <c r="AO28" s="129" t="s">
        <v>69</v>
      </c>
      <c r="AQ28" s="113"/>
      <c r="AS28" s="113"/>
    </row>
    <row r="29" spans="1:45" x14ac:dyDescent="0.3">
      <c r="A29" s="92">
        <v>17</v>
      </c>
      <c r="B29" s="117">
        <v>11</v>
      </c>
      <c r="C29" s="118" t="s">
        <v>132</v>
      </c>
      <c r="D29" s="145">
        <v>1</v>
      </c>
      <c r="E29" s="145">
        <v>3</v>
      </c>
      <c r="F29" s="144">
        <v>3</v>
      </c>
      <c r="G29" s="145"/>
      <c r="H29" s="145">
        <v>1</v>
      </c>
      <c r="I29" s="145">
        <v>1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>
        <v>1</v>
      </c>
      <c r="U29" s="143">
        <f t="shared" si="0"/>
        <v>1</v>
      </c>
      <c r="V29" s="135">
        <f t="shared" si="1"/>
        <v>0.33333333333333331</v>
      </c>
      <c r="W29" s="135">
        <f t="shared" si="2"/>
        <v>0.33333333333333331</v>
      </c>
      <c r="X29" s="135">
        <f t="shared" si="3"/>
        <v>0.33333333333333331</v>
      </c>
      <c r="AB29" s="213"/>
      <c r="AC29" s="213"/>
      <c r="AD29" s="128"/>
      <c r="AE29" s="137"/>
      <c r="AF29" s="130">
        <v>1</v>
      </c>
      <c r="AG29" s="130">
        <v>0</v>
      </c>
      <c r="AH29" s="130">
        <v>0</v>
      </c>
      <c r="AI29" s="139"/>
      <c r="AJ29" s="130">
        <v>14</v>
      </c>
      <c r="AK29" s="130">
        <v>8</v>
      </c>
      <c r="AL29" s="141"/>
      <c r="AM29" s="137"/>
      <c r="AN29" s="142">
        <f>SUM(H13:H34)/SUM(F13:F34)</f>
        <v>0.51428571428571423</v>
      </c>
      <c r="AO29" s="146">
        <f>SUM(G41:G44)/SUM(E41:E44)*7</f>
        <v>4</v>
      </c>
      <c r="AQ29" s="113"/>
      <c r="AS29" s="113"/>
    </row>
    <row r="30" spans="1:45" x14ac:dyDescent="0.3">
      <c r="A30" s="92">
        <v>18</v>
      </c>
      <c r="B30" s="117">
        <v>21</v>
      </c>
      <c r="C30" s="118" t="s">
        <v>133</v>
      </c>
      <c r="D30" s="154"/>
      <c r="E30" s="154"/>
      <c r="F30" s="155"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0"/>
        <v>0</v>
      </c>
      <c r="V30" s="156" t="e">
        <f t="shared" si="1"/>
        <v>#DIV/0!</v>
      </c>
      <c r="W30" s="156" t="e">
        <f t="shared" si="2"/>
        <v>#DIV/0!</v>
      </c>
      <c r="X30" s="156" t="e">
        <f t="shared" si="3"/>
        <v>#DIV/0!</v>
      </c>
      <c r="AB30" s="131"/>
      <c r="AC30" s="131"/>
      <c r="AD30" s="128"/>
      <c r="AE30" s="132"/>
      <c r="AF30" s="132"/>
      <c r="AG30" s="132"/>
      <c r="AH30" s="132"/>
      <c r="AI30" s="133"/>
      <c r="AJ30" s="132"/>
      <c r="AK30" s="132"/>
      <c r="AL30" s="132"/>
      <c r="AM30" s="132"/>
      <c r="AN30" s="133"/>
      <c r="AO30" s="133"/>
      <c r="AQ30" s="113"/>
      <c r="AS30" s="113"/>
    </row>
    <row r="31" spans="1:45" x14ac:dyDescent="0.3">
      <c r="A31" s="92">
        <v>19</v>
      </c>
      <c r="B31" s="117">
        <v>43</v>
      </c>
      <c r="C31" s="118" t="s">
        <v>134</v>
      </c>
      <c r="D31" s="145">
        <v>1</v>
      </c>
      <c r="E31" s="145">
        <v>4</v>
      </c>
      <c r="F31" s="144">
        <v>4</v>
      </c>
      <c r="G31" s="145">
        <v>3</v>
      </c>
      <c r="H31" s="145">
        <v>3</v>
      </c>
      <c r="I31" s="145">
        <v>3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3">
        <f t="shared" si="0"/>
        <v>3</v>
      </c>
      <c r="V31" s="135">
        <f t="shared" si="1"/>
        <v>0.75</v>
      </c>
      <c r="W31" s="135">
        <f t="shared" si="2"/>
        <v>0.75</v>
      </c>
      <c r="X31" s="135">
        <f t="shared" si="3"/>
        <v>0.75</v>
      </c>
      <c r="AB31" s="131"/>
      <c r="AC31" s="131"/>
      <c r="AD31" s="128"/>
      <c r="AE31" s="132"/>
      <c r="AF31" s="132"/>
      <c r="AG31" s="132"/>
      <c r="AH31" s="132"/>
      <c r="AI31" s="133"/>
      <c r="AJ31" s="132"/>
      <c r="AK31" s="132"/>
      <c r="AL31" s="132"/>
      <c r="AM31" s="132"/>
      <c r="AN31" s="133"/>
      <c r="AO31" s="133"/>
      <c r="AQ31" s="113"/>
      <c r="AS31" s="113"/>
    </row>
    <row r="32" spans="1:45" x14ac:dyDescent="0.3">
      <c r="A32" s="92">
        <v>20</v>
      </c>
      <c r="B32" s="117">
        <v>12</v>
      </c>
      <c r="C32" s="118" t="s">
        <v>135</v>
      </c>
      <c r="D32" s="154"/>
      <c r="E32" s="154"/>
      <c r="F32" s="157"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ref="U32:U34" si="4">I32+2*J32+3*K32+4*L32</f>
        <v>0</v>
      </c>
      <c r="V32" s="156" t="e">
        <f t="shared" ref="V32:V34" si="5">(I32+(2*J32)+(3*K32)+(4*L32))/F32</f>
        <v>#DIV/0!</v>
      </c>
      <c r="W32" s="156" t="e">
        <f t="shared" ref="W32:W34" si="6">(H32+M32+P32)/(F32+M32+P32+Q32)</f>
        <v>#DIV/0!</v>
      </c>
      <c r="X32" s="156" t="e">
        <f t="shared" ref="X32:X34" si="7">H32/F32</f>
        <v>#DIV/0!</v>
      </c>
      <c r="AB32" s="131"/>
      <c r="AC32" s="131"/>
      <c r="AD32" s="128"/>
      <c r="AE32" s="132"/>
      <c r="AF32" s="132"/>
      <c r="AG32" s="132"/>
      <c r="AH32" s="132"/>
      <c r="AI32" s="133"/>
      <c r="AJ32" s="132"/>
      <c r="AK32" s="132"/>
      <c r="AL32" s="132"/>
      <c r="AM32" s="132"/>
      <c r="AN32" s="133"/>
      <c r="AO32" s="133"/>
      <c r="AQ32" s="113"/>
      <c r="AS32" s="113"/>
    </row>
    <row r="33" spans="1:45" x14ac:dyDescent="0.3">
      <c r="A33" s="92">
        <v>21</v>
      </c>
      <c r="B33" s="117">
        <v>15</v>
      </c>
      <c r="C33" s="118" t="s">
        <v>136</v>
      </c>
      <c r="D33" s="154"/>
      <c r="E33" s="154"/>
      <c r="F33" s="157"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>
        <f t="shared" si="4"/>
        <v>0</v>
      </c>
      <c r="V33" s="156" t="e">
        <f t="shared" si="5"/>
        <v>#DIV/0!</v>
      </c>
      <c r="W33" s="156" t="e">
        <f t="shared" si="6"/>
        <v>#DIV/0!</v>
      </c>
      <c r="X33" s="156" t="e">
        <f t="shared" si="7"/>
        <v>#DIV/0!</v>
      </c>
      <c r="AB33" s="131"/>
      <c r="AC33" s="131"/>
      <c r="AD33" s="128"/>
      <c r="AE33" s="132"/>
      <c r="AF33" s="132"/>
      <c r="AG33" s="132"/>
      <c r="AH33" s="132"/>
      <c r="AI33" s="133"/>
      <c r="AJ33" s="132"/>
      <c r="AK33" s="132"/>
      <c r="AL33" s="132"/>
      <c r="AM33" s="132"/>
      <c r="AN33" s="133"/>
      <c r="AO33" s="133"/>
      <c r="AQ33" s="113"/>
      <c r="AS33" s="113"/>
    </row>
    <row r="34" spans="1:45" x14ac:dyDescent="0.3">
      <c r="A34" s="92">
        <v>22</v>
      </c>
      <c r="B34" s="117">
        <v>97</v>
      </c>
      <c r="C34" s="118" t="s">
        <v>137</v>
      </c>
      <c r="D34" s="154"/>
      <c r="E34" s="154"/>
      <c r="F34" s="157"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4"/>
        <v>0</v>
      </c>
      <c r="V34" s="156" t="e">
        <f t="shared" si="5"/>
        <v>#DIV/0!</v>
      </c>
      <c r="W34" s="156" t="e">
        <f t="shared" si="6"/>
        <v>#DIV/0!</v>
      </c>
      <c r="X34" s="156" t="e">
        <f t="shared" si="7"/>
        <v>#DIV/0!</v>
      </c>
      <c r="AB34" s="131"/>
      <c r="AC34" s="131"/>
      <c r="AD34" s="128"/>
      <c r="AE34" s="132"/>
      <c r="AF34" s="132"/>
      <c r="AG34" s="132"/>
      <c r="AH34" s="132"/>
      <c r="AI34" s="133"/>
      <c r="AJ34" s="132"/>
      <c r="AK34" s="132"/>
      <c r="AL34" s="132"/>
      <c r="AM34" s="132"/>
      <c r="AN34" s="133"/>
      <c r="AO34" s="133"/>
      <c r="AQ34" s="113"/>
      <c r="AS34" s="113"/>
    </row>
    <row r="35" spans="1:45" x14ac:dyDescent="0.3">
      <c r="A35" s="92">
        <v>23</v>
      </c>
      <c r="B35" s="162" t="s">
        <v>160</v>
      </c>
      <c r="C35" s="118"/>
      <c r="D35" s="154"/>
      <c r="E35" s="154"/>
      <c r="F35" s="157"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>
        <f t="shared" ref="U35:U37" si="8">I35+2*J35+3*K35+4*L35</f>
        <v>0</v>
      </c>
      <c r="V35" s="156" t="e">
        <f t="shared" ref="V35:V37" si="9">(I35+(2*J35)+(3*K35)+(4*L35))/F35</f>
        <v>#DIV/0!</v>
      </c>
      <c r="W35" s="156" t="e">
        <f t="shared" ref="W35:W37" si="10">(H35+M35+P35)/(F35+M35+P35+Q35)</f>
        <v>#DIV/0!</v>
      </c>
      <c r="X35" s="156" t="e">
        <f t="shared" ref="X35:X37" si="11">H35/F35</f>
        <v>#DIV/0!</v>
      </c>
    </row>
    <row r="36" spans="1:45" x14ac:dyDescent="0.3">
      <c r="A36" s="92">
        <v>24</v>
      </c>
      <c r="B36" s="162" t="s">
        <v>160</v>
      </c>
      <c r="C36" s="118"/>
      <c r="D36" s="154"/>
      <c r="E36" s="154"/>
      <c r="F36" s="157"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>
        <f t="shared" si="8"/>
        <v>0</v>
      </c>
      <c r="V36" s="156" t="e">
        <f t="shared" si="9"/>
        <v>#DIV/0!</v>
      </c>
      <c r="W36" s="156" t="e">
        <f t="shared" si="10"/>
        <v>#DIV/0!</v>
      </c>
      <c r="X36" s="156" t="e">
        <f t="shared" si="11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118"/>
      <c r="D37" s="154"/>
      <c r="E37" s="154"/>
      <c r="F37" s="157"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>
        <f t="shared" si="8"/>
        <v>0</v>
      </c>
      <c r="V37" s="156" t="e">
        <f t="shared" si="9"/>
        <v>#DIV/0!</v>
      </c>
      <c r="W37" s="156" t="e">
        <f t="shared" si="10"/>
        <v>#DIV/0!</v>
      </c>
      <c r="X37" s="156" t="e">
        <f t="shared" si="11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118"/>
      <c r="D38" s="145"/>
      <c r="E38" s="145"/>
      <c r="F38" s="16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4"/>
      <c r="V38" s="147"/>
      <c r="W38" s="147"/>
      <c r="X38" s="147"/>
    </row>
    <row r="39" spans="1:45" x14ac:dyDescent="0.3">
      <c r="A39" s="92"/>
      <c r="B39" s="75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45" x14ac:dyDescent="0.3">
      <c r="A40" s="92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</row>
    <row r="41" spans="1:45" x14ac:dyDescent="0.3">
      <c r="A41" s="92">
        <v>1</v>
      </c>
      <c r="B41" s="117">
        <v>6</v>
      </c>
      <c r="C41" s="118" t="s">
        <v>119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152"/>
      <c r="V41" s="134"/>
      <c r="W41" s="134"/>
      <c r="X41" s="151"/>
    </row>
    <row r="42" spans="1:45" x14ac:dyDescent="0.3">
      <c r="A42" s="92">
        <v>2</v>
      </c>
      <c r="B42" s="117">
        <v>8</v>
      </c>
      <c r="C42" s="118" t="s">
        <v>126</v>
      </c>
      <c r="D42" s="145">
        <v>1</v>
      </c>
      <c r="E42" s="148">
        <v>7</v>
      </c>
      <c r="F42" s="145">
        <v>8</v>
      </c>
      <c r="G42" s="145">
        <v>4</v>
      </c>
      <c r="H42" s="145">
        <v>35</v>
      </c>
      <c r="I42" s="145">
        <v>4</v>
      </c>
      <c r="J42" s="145">
        <v>0</v>
      </c>
      <c r="K42" s="145">
        <v>1</v>
      </c>
      <c r="L42" s="145">
        <v>0</v>
      </c>
      <c r="M42" s="145">
        <v>0</v>
      </c>
      <c r="N42" s="145">
        <v>16</v>
      </c>
      <c r="O42" s="145">
        <v>1</v>
      </c>
      <c r="P42" s="145">
        <v>0</v>
      </c>
      <c r="Q42" s="145">
        <v>1</v>
      </c>
      <c r="R42" s="145">
        <v>0</v>
      </c>
      <c r="S42" s="147">
        <f>I42/(H42-K42-M4)</f>
        <v>0.11764705882352941</v>
      </c>
      <c r="T42" s="149">
        <f>G42/E42*7</f>
        <v>4</v>
      </c>
      <c r="U42" s="152"/>
      <c r="V42" s="134"/>
      <c r="W42" s="134"/>
      <c r="X42" s="151"/>
    </row>
    <row r="43" spans="1:45" x14ac:dyDescent="0.3">
      <c r="A43" s="92">
        <v>3</v>
      </c>
      <c r="B43" s="117">
        <v>55</v>
      </c>
      <c r="C43" s="118" t="s">
        <v>130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 t="shared" ref="T43:T44" si="12">G43/E43*7</f>
        <v>#DIV/0!</v>
      </c>
      <c r="U43" s="152"/>
      <c r="V43" s="134"/>
      <c r="W43" s="134"/>
      <c r="X43" s="151"/>
    </row>
    <row r="44" spans="1:45" x14ac:dyDescent="0.3">
      <c r="A44" s="92">
        <v>4</v>
      </c>
      <c r="B44" s="117">
        <v>43</v>
      </c>
      <c r="C44" s="118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 t="shared" si="12"/>
        <v>#DIV/0!</v>
      </c>
      <c r="U44" s="152"/>
      <c r="V44" s="134"/>
      <c r="W44" s="134"/>
      <c r="X44" s="151"/>
    </row>
    <row r="45" spans="1:45" x14ac:dyDescent="0.3">
      <c r="A45" s="116"/>
      <c r="B45" s="145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</row>
    <row r="46" spans="1:45" x14ac:dyDescent="0.3"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topLeftCell="A16" workbookViewId="0"/>
  </sheetViews>
  <sheetFormatPr defaultColWidth="9.109375" defaultRowHeight="15.6" x14ac:dyDescent="0.3"/>
  <cols>
    <col min="1" max="1" width="3.109375" style="103" customWidth="1"/>
    <col min="2" max="2" width="3.6640625" style="104" customWidth="1"/>
    <col min="3" max="3" width="22.88671875" style="104" customWidth="1"/>
    <col min="4" max="24" width="6.6640625" style="104" customWidth="1"/>
    <col min="25" max="25" width="1.6640625" style="104" customWidth="1"/>
    <col min="26" max="26" width="3.33203125" style="104" customWidth="1"/>
    <col min="27" max="27" width="5.88671875" style="120" customWidth="1"/>
    <col min="28" max="28" width="9.109375" style="105"/>
    <col min="29" max="29" width="12.6640625" style="105" customWidth="1"/>
    <col min="30" max="38" width="9.109375" style="105"/>
    <col min="39" max="39" width="6.6640625" style="104" customWidth="1"/>
    <col min="40" max="40" width="8.33203125" style="104" customWidth="1"/>
    <col min="41" max="41" width="23.6640625" style="104" bestFit="1" customWidth="1"/>
    <col min="42" max="42" width="5" style="104" customWidth="1"/>
    <col min="43" max="43" width="6" style="104" bestFit="1" customWidth="1"/>
    <col min="44" max="44" width="24.5546875" style="104" bestFit="1" customWidth="1"/>
    <col min="45" max="45" width="4.5546875" style="104" customWidth="1"/>
    <col min="46" max="16384" width="9.109375" style="104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B4" s="207" t="s">
        <v>81</v>
      </c>
      <c r="AC4" s="207"/>
      <c r="AD4" s="207"/>
      <c r="AE4" s="207"/>
      <c r="AF4" s="207"/>
    </row>
    <row r="5" spans="1:45" s="109" customFormat="1" ht="15.75" customHeight="1" x14ac:dyDescent="0.25">
      <c r="A5" s="107"/>
      <c r="B5" s="108"/>
      <c r="C5" s="109" t="s">
        <v>0</v>
      </c>
      <c r="E5" s="232" t="s">
        <v>170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41486</v>
      </c>
      <c r="Q5" s="231"/>
      <c r="R5" s="231"/>
      <c r="S5" s="231"/>
      <c r="T5" s="231"/>
      <c r="U5" s="231"/>
      <c r="V5" s="231"/>
      <c r="W5" s="231"/>
      <c r="X5" s="231"/>
      <c r="Y5" s="231"/>
      <c r="AA5" s="120"/>
      <c r="AB5" s="207"/>
      <c r="AC5" s="207"/>
      <c r="AD5" s="207"/>
      <c r="AE5" s="207"/>
      <c r="AF5" s="207"/>
      <c r="AG5" s="105"/>
      <c r="AH5" s="105"/>
      <c r="AI5" s="105"/>
      <c r="AJ5" s="105"/>
      <c r="AK5" s="105"/>
      <c r="AL5" s="105"/>
      <c r="AN5" s="188" t="s">
        <v>80</v>
      </c>
      <c r="AO5" s="189"/>
      <c r="AP5" s="189"/>
      <c r="AQ5" s="189"/>
      <c r="AR5" s="190"/>
    </row>
    <row r="6" spans="1:45" s="109" customFormat="1" x14ac:dyDescent="0.3">
      <c r="A6" s="107"/>
      <c r="B6" s="108"/>
      <c r="C6" s="109" t="s">
        <v>2</v>
      </c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106"/>
      <c r="AA6" s="120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6"/>
      <c r="AN6" s="191"/>
      <c r="AO6" s="192"/>
      <c r="AP6" s="192"/>
      <c r="AQ6" s="192"/>
      <c r="AR6" s="193"/>
      <c r="AS6" s="106"/>
    </row>
    <row r="7" spans="1:45" s="109" customFormat="1" x14ac:dyDescent="0.3">
      <c r="A7" s="107"/>
      <c r="B7" s="108"/>
      <c r="C7" s="109" t="s">
        <v>4</v>
      </c>
      <c r="E7" s="231" t="s">
        <v>171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106"/>
      <c r="AA7" s="120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05"/>
      <c r="AM7" s="106"/>
      <c r="AN7" s="106"/>
      <c r="AO7" s="106"/>
      <c r="AP7" s="106"/>
      <c r="AQ7" s="106"/>
      <c r="AR7" s="106"/>
      <c r="AS7" s="106"/>
    </row>
    <row r="8" spans="1:45" s="109" customFormat="1" x14ac:dyDescent="0.3">
      <c r="A8" s="107"/>
      <c r="B8" s="108"/>
      <c r="C8" s="109" t="s">
        <v>6</v>
      </c>
      <c r="E8" s="231" t="s">
        <v>171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11</v>
      </c>
      <c r="Q8" s="231"/>
      <c r="R8" s="231"/>
      <c r="S8" s="231"/>
      <c r="T8" s="231"/>
      <c r="U8" s="231"/>
      <c r="V8" s="231"/>
      <c r="W8" s="231"/>
      <c r="X8" s="231"/>
      <c r="Y8" s="231"/>
      <c r="Z8" s="106"/>
      <c r="AA8" s="120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05"/>
      <c r="AM8" s="106"/>
      <c r="AN8" s="194" t="s">
        <v>38</v>
      </c>
      <c r="AO8" s="195"/>
      <c r="AP8" s="110"/>
      <c r="AQ8" s="194" t="s">
        <v>39</v>
      </c>
      <c r="AR8" s="195"/>
      <c r="AS8" s="106"/>
    </row>
    <row r="9" spans="1:45" s="109" customFormat="1" x14ac:dyDescent="0.3">
      <c r="A9" s="107"/>
      <c r="B9" s="108"/>
      <c r="C9" s="109" t="s">
        <v>8</v>
      </c>
      <c r="E9" s="230" t="s">
        <v>172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173</v>
      </c>
      <c r="Q9" s="230"/>
      <c r="R9" s="230"/>
      <c r="S9" s="230"/>
      <c r="T9" s="230"/>
      <c r="U9" s="230"/>
      <c r="V9" s="230"/>
      <c r="W9" s="230"/>
      <c r="X9" s="230"/>
      <c r="Y9" s="230"/>
      <c r="Z9" s="106"/>
      <c r="AA9" s="1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05"/>
      <c r="AM9" s="106"/>
      <c r="AN9" s="122" t="s">
        <v>79</v>
      </c>
      <c r="AO9" s="111" t="s">
        <v>40</v>
      </c>
      <c r="AP9" s="104"/>
      <c r="AQ9" s="122" t="s">
        <v>79</v>
      </c>
      <c r="AR9" s="111" t="s">
        <v>40</v>
      </c>
      <c r="AS9" s="106"/>
    </row>
    <row r="10" spans="1:45" x14ac:dyDescent="0.3">
      <c r="B10" s="106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120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3"/>
      <c r="AN10" s="122" t="s">
        <v>13</v>
      </c>
      <c r="AO10" s="111" t="s">
        <v>41</v>
      </c>
      <c r="AQ10" s="122" t="s">
        <v>30</v>
      </c>
      <c r="AR10" s="111" t="s">
        <v>42</v>
      </c>
      <c r="AS10" s="113"/>
    </row>
    <row r="11" spans="1:45" x14ac:dyDescent="0.3"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Z11" s="113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3"/>
      <c r="AN11" s="122" t="s">
        <v>14</v>
      </c>
      <c r="AO11" s="111" t="s">
        <v>43</v>
      </c>
      <c r="AQ11" s="122" t="s">
        <v>14</v>
      </c>
      <c r="AR11" s="111" t="s">
        <v>44</v>
      </c>
      <c r="AS11" s="113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Z12" s="113"/>
      <c r="AM12" s="113"/>
      <c r="AN12" s="122" t="s">
        <v>15</v>
      </c>
      <c r="AO12" s="111" t="s">
        <v>45</v>
      </c>
      <c r="AQ12" s="122" t="s">
        <v>31</v>
      </c>
      <c r="AR12" s="111" t="s">
        <v>46</v>
      </c>
      <c r="AS12" s="113"/>
    </row>
    <row r="13" spans="1:45" x14ac:dyDescent="0.3">
      <c r="A13" s="92">
        <v>1</v>
      </c>
      <c r="B13" s="117">
        <v>9</v>
      </c>
      <c r="C13" s="118" t="s">
        <v>120</v>
      </c>
      <c r="D13" s="145">
        <v>1</v>
      </c>
      <c r="E13" s="145">
        <v>4</v>
      </c>
      <c r="F13" s="144">
        <f>E13-M13-P13-Q13</f>
        <v>3</v>
      </c>
      <c r="G13" s="145"/>
      <c r="H13" s="145"/>
      <c r="I13" s="145"/>
      <c r="J13" s="145"/>
      <c r="K13" s="145"/>
      <c r="L13" s="145"/>
      <c r="M13" s="145">
        <v>1</v>
      </c>
      <c r="N13" s="145"/>
      <c r="O13" s="145"/>
      <c r="P13" s="145"/>
      <c r="Q13" s="145"/>
      <c r="R13" s="145"/>
      <c r="S13" s="145"/>
      <c r="T13" s="145"/>
      <c r="U13" s="144">
        <f>I13+2*J13+3*K13+4*L13</f>
        <v>0</v>
      </c>
      <c r="V13" s="147">
        <f>(I13+(2*J13)+(3*K13)+(4*L13))/F13</f>
        <v>0</v>
      </c>
      <c r="W13" s="147">
        <f>(H13+M13+P13)/(F13+M13+P13+Q13)</f>
        <v>0.25</v>
      </c>
      <c r="X13" s="147">
        <f>H13/F13</f>
        <v>0</v>
      </c>
      <c r="Z13" s="113"/>
      <c r="AA13" s="120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3"/>
      <c r="AN13" s="122" t="s">
        <v>16</v>
      </c>
      <c r="AO13" s="111" t="s">
        <v>47</v>
      </c>
      <c r="AQ13" s="122" t="s">
        <v>32</v>
      </c>
      <c r="AR13" s="111" t="s">
        <v>48</v>
      </c>
      <c r="AS13" s="113"/>
    </row>
    <row r="14" spans="1:45" x14ac:dyDescent="0.3">
      <c r="A14" s="92">
        <v>2</v>
      </c>
      <c r="B14" s="117">
        <v>6</v>
      </c>
      <c r="C14" s="118" t="s">
        <v>119</v>
      </c>
      <c r="D14" s="145">
        <v>1</v>
      </c>
      <c r="E14" s="145">
        <v>3</v>
      </c>
      <c r="F14" s="144">
        <f t="shared" ref="F14:F34" si="0">E14-M14-P14-Q14</f>
        <v>3</v>
      </c>
      <c r="G14" s="145">
        <v>1</v>
      </c>
      <c r="H14" s="145">
        <v>1</v>
      </c>
      <c r="I14" s="145">
        <v>1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4">
        <f t="shared" ref="U14:U34" si="1">I14+2*J14+3*K14+4*L14</f>
        <v>1</v>
      </c>
      <c r="V14" s="147">
        <f t="shared" ref="V14:V34" si="2">(I14+(2*J14)+(3*K14)+(4*L14))/F14</f>
        <v>0.33333333333333331</v>
      </c>
      <c r="W14" s="147">
        <f t="shared" ref="W14:W34" si="3">(H14+M14+P14)/(F14+M14+P14+Q14)</f>
        <v>0.33333333333333331</v>
      </c>
      <c r="X14" s="147">
        <f t="shared" ref="X14:X34" si="4">H14/F14</f>
        <v>0.33333333333333331</v>
      </c>
      <c r="Z14" s="113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3"/>
      <c r="AN14" s="122" t="s">
        <v>17</v>
      </c>
      <c r="AO14" s="111" t="s">
        <v>49</v>
      </c>
      <c r="AQ14" s="122" t="s">
        <v>15</v>
      </c>
      <c r="AR14" s="111" t="s">
        <v>50</v>
      </c>
      <c r="AS14" s="113"/>
    </row>
    <row r="15" spans="1:45" x14ac:dyDescent="0.3">
      <c r="A15" s="92">
        <v>3</v>
      </c>
      <c r="B15" s="117">
        <v>23</v>
      </c>
      <c r="C15" s="118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si="1"/>
        <v>0</v>
      </c>
      <c r="V15" s="156" t="e">
        <f t="shared" si="2"/>
        <v>#DIV/0!</v>
      </c>
      <c r="W15" s="156" t="e">
        <f t="shared" si="3"/>
        <v>#DIV/0!</v>
      </c>
      <c r="X15" s="156" t="e">
        <f t="shared" si="4"/>
        <v>#DIV/0!</v>
      </c>
      <c r="Z15" s="113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3"/>
      <c r="AN15" s="122" t="s">
        <v>18</v>
      </c>
      <c r="AO15" s="111" t="s">
        <v>51</v>
      </c>
      <c r="AQ15" s="122" t="s">
        <v>19</v>
      </c>
      <c r="AR15" s="111" t="s">
        <v>52</v>
      </c>
      <c r="AS15" s="113"/>
    </row>
    <row r="16" spans="1:45" x14ac:dyDescent="0.3">
      <c r="A16" s="92">
        <v>4</v>
      </c>
      <c r="B16" s="117">
        <v>33</v>
      </c>
      <c r="C16" s="118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Z16" s="113"/>
      <c r="AM16" s="113"/>
      <c r="AN16" s="122" t="s">
        <v>19</v>
      </c>
      <c r="AO16" s="111" t="s">
        <v>53</v>
      </c>
      <c r="AQ16" s="122" t="s">
        <v>20</v>
      </c>
      <c r="AR16" s="111" t="s">
        <v>54</v>
      </c>
      <c r="AS16" s="113"/>
    </row>
    <row r="17" spans="1:45" x14ac:dyDescent="0.3">
      <c r="A17" s="92">
        <v>5</v>
      </c>
      <c r="B17" s="117">
        <v>71</v>
      </c>
      <c r="C17" s="118" t="s">
        <v>122</v>
      </c>
      <c r="D17" s="145">
        <v>1</v>
      </c>
      <c r="E17" s="145">
        <v>3</v>
      </c>
      <c r="F17" s="144">
        <f t="shared" si="0"/>
        <v>3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4">
        <f t="shared" si="1"/>
        <v>0</v>
      </c>
      <c r="V17" s="147">
        <f t="shared" si="2"/>
        <v>0</v>
      </c>
      <c r="W17" s="147">
        <f t="shared" si="3"/>
        <v>0</v>
      </c>
      <c r="X17" s="147">
        <f t="shared" si="4"/>
        <v>0</v>
      </c>
      <c r="Z17" s="113"/>
      <c r="AA17" s="120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3"/>
      <c r="AN17" s="122" t="s">
        <v>20</v>
      </c>
      <c r="AO17" s="111" t="s">
        <v>55</v>
      </c>
      <c r="AQ17" s="122" t="s">
        <v>33</v>
      </c>
      <c r="AR17" s="111" t="s">
        <v>56</v>
      </c>
      <c r="AS17" s="113"/>
    </row>
    <row r="18" spans="1:45" x14ac:dyDescent="0.3">
      <c r="A18" s="92">
        <v>6</v>
      </c>
      <c r="B18" s="117">
        <v>74</v>
      </c>
      <c r="C18" s="118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Z18" s="113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3"/>
      <c r="AN18" s="122" t="s">
        <v>21</v>
      </c>
      <c r="AO18" s="111" t="s">
        <v>57</v>
      </c>
      <c r="AQ18" s="122" t="s">
        <v>24</v>
      </c>
      <c r="AR18" s="111" t="s">
        <v>58</v>
      </c>
      <c r="AS18" s="113"/>
    </row>
    <row r="19" spans="1:45" x14ac:dyDescent="0.3">
      <c r="A19" s="92">
        <v>7</v>
      </c>
      <c r="B19" s="117">
        <v>63</v>
      </c>
      <c r="C19" s="118" t="s">
        <v>124</v>
      </c>
      <c r="D19" s="145">
        <v>1</v>
      </c>
      <c r="E19" s="145">
        <v>2</v>
      </c>
      <c r="F19" s="144">
        <f t="shared" si="0"/>
        <v>2</v>
      </c>
      <c r="G19" s="145">
        <v>1</v>
      </c>
      <c r="H19" s="145">
        <v>2</v>
      </c>
      <c r="I19" s="145"/>
      <c r="J19" s="145">
        <v>2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4">
        <f t="shared" si="1"/>
        <v>4</v>
      </c>
      <c r="V19" s="147">
        <f t="shared" si="2"/>
        <v>2</v>
      </c>
      <c r="W19" s="147">
        <f t="shared" si="3"/>
        <v>1</v>
      </c>
      <c r="X19" s="147">
        <f t="shared" si="4"/>
        <v>1</v>
      </c>
      <c r="Z19" s="113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3"/>
      <c r="AN19" s="122" t="s">
        <v>22</v>
      </c>
      <c r="AO19" s="111" t="s">
        <v>59</v>
      </c>
      <c r="AQ19" s="122" t="s">
        <v>78</v>
      </c>
      <c r="AR19" s="111" t="s">
        <v>60</v>
      </c>
      <c r="AS19" s="113"/>
    </row>
    <row r="20" spans="1:45" x14ac:dyDescent="0.3">
      <c r="A20" s="92">
        <v>8</v>
      </c>
      <c r="B20" s="117">
        <v>22</v>
      </c>
      <c r="C20" s="118" t="s">
        <v>125</v>
      </c>
      <c r="D20" s="145">
        <v>1</v>
      </c>
      <c r="E20" s="145">
        <v>2</v>
      </c>
      <c r="F20" s="144">
        <f t="shared" si="0"/>
        <v>2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>
        <v>1</v>
      </c>
      <c r="S20" s="145"/>
      <c r="T20" s="145"/>
      <c r="U20" s="144">
        <f t="shared" si="1"/>
        <v>0</v>
      </c>
      <c r="V20" s="147">
        <f t="shared" si="2"/>
        <v>0</v>
      </c>
      <c r="W20" s="147">
        <f t="shared" si="3"/>
        <v>0</v>
      </c>
      <c r="X20" s="147">
        <f t="shared" si="4"/>
        <v>0</v>
      </c>
      <c r="Z20" s="113"/>
      <c r="AM20" s="113"/>
      <c r="AN20" s="122" t="s">
        <v>23</v>
      </c>
      <c r="AO20" s="111" t="s">
        <v>61</v>
      </c>
      <c r="AQ20" s="122" t="s">
        <v>34</v>
      </c>
      <c r="AR20" s="111" t="s">
        <v>62</v>
      </c>
      <c r="AS20" s="113"/>
    </row>
    <row r="21" spans="1:45" x14ac:dyDescent="0.3">
      <c r="A21" s="92">
        <v>9</v>
      </c>
      <c r="B21" s="117">
        <v>8</v>
      </c>
      <c r="C21" s="118" t="s">
        <v>161</v>
      </c>
      <c r="D21" s="145">
        <v>1</v>
      </c>
      <c r="E21" s="145">
        <v>3</v>
      </c>
      <c r="F21" s="144">
        <f t="shared" si="0"/>
        <v>3</v>
      </c>
      <c r="G21" s="145">
        <v>1</v>
      </c>
      <c r="H21" s="145">
        <v>2</v>
      </c>
      <c r="I21" s="145">
        <v>1</v>
      </c>
      <c r="J21" s="145">
        <v>1</v>
      </c>
      <c r="K21" s="145"/>
      <c r="L21" s="145"/>
      <c r="M21" s="145"/>
      <c r="N21" s="145"/>
      <c r="O21" s="145"/>
      <c r="P21" s="145"/>
      <c r="Q21" s="145"/>
      <c r="R21" s="145"/>
      <c r="S21" s="145">
        <v>2</v>
      </c>
      <c r="T21" s="145">
        <v>1</v>
      </c>
      <c r="U21" s="144">
        <f t="shared" si="1"/>
        <v>3</v>
      </c>
      <c r="V21" s="147">
        <f t="shared" si="2"/>
        <v>1</v>
      </c>
      <c r="W21" s="147">
        <f t="shared" si="3"/>
        <v>0.66666666666666663</v>
      </c>
      <c r="X21" s="147">
        <f t="shared" si="4"/>
        <v>0.66666666666666663</v>
      </c>
      <c r="Z21" s="113"/>
      <c r="AA21" s="120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3"/>
      <c r="AN21" s="122" t="s">
        <v>24</v>
      </c>
      <c r="AO21" s="111" t="s">
        <v>63</v>
      </c>
      <c r="AQ21" s="122" t="s">
        <v>35</v>
      </c>
      <c r="AR21" s="111" t="s">
        <v>64</v>
      </c>
      <c r="AS21" s="113"/>
    </row>
    <row r="22" spans="1:45" x14ac:dyDescent="0.3">
      <c r="A22" s="92">
        <v>10</v>
      </c>
      <c r="B22" s="117">
        <v>25</v>
      </c>
      <c r="C22" s="118" t="s">
        <v>127</v>
      </c>
      <c r="D22" s="145">
        <v>1</v>
      </c>
      <c r="E22" s="145">
        <v>3</v>
      </c>
      <c r="F22" s="144">
        <f t="shared" si="0"/>
        <v>3</v>
      </c>
      <c r="G22" s="145"/>
      <c r="H22" s="145">
        <v>1</v>
      </c>
      <c r="I22" s="145">
        <v>1</v>
      </c>
      <c r="J22" s="145"/>
      <c r="K22" s="145"/>
      <c r="L22" s="145"/>
      <c r="M22" s="145"/>
      <c r="N22" s="145"/>
      <c r="O22" s="145"/>
      <c r="P22" s="145"/>
      <c r="Q22" s="145"/>
      <c r="R22" s="145">
        <v>1</v>
      </c>
      <c r="S22" s="145"/>
      <c r="T22" s="145">
        <v>1</v>
      </c>
      <c r="U22" s="144">
        <f t="shared" si="1"/>
        <v>1</v>
      </c>
      <c r="V22" s="147">
        <f t="shared" si="2"/>
        <v>0.33333333333333331</v>
      </c>
      <c r="W22" s="147">
        <f t="shared" si="3"/>
        <v>0.33333333333333331</v>
      </c>
      <c r="X22" s="147">
        <f t="shared" si="4"/>
        <v>0.33333333333333331</v>
      </c>
      <c r="AN22" s="122" t="s">
        <v>78</v>
      </c>
      <c r="AO22" s="111" t="s">
        <v>65</v>
      </c>
      <c r="AQ22" s="122" t="s">
        <v>66</v>
      </c>
      <c r="AR22" s="111" t="s">
        <v>67</v>
      </c>
      <c r="AS22" s="113"/>
    </row>
    <row r="23" spans="1:45" x14ac:dyDescent="0.3">
      <c r="A23" s="92">
        <v>11</v>
      </c>
      <c r="B23" s="117">
        <v>44</v>
      </c>
      <c r="C23" s="118" t="s">
        <v>128</v>
      </c>
      <c r="D23" s="145">
        <v>1</v>
      </c>
      <c r="E23" s="145">
        <v>3</v>
      </c>
      <c r="F23" s="144">
        <f t="shared" si="0"/>
        <v>3</v>
      </c>
      <c r="G23" s="145"/>
      <c r="H23" s="145">
        <v>1</v>
      </c>
      <c r="I23" s="145">
        <v>1</v>
      </c>
      <c r="J23" s="145"/>
      <c r="K23" s="145"/>
      <c r="L23" s="145"/>
      <c r="M23" s="145"/>
      <c r="N23" s="145"/>
      <c r="O23" s="145"/>
      <c r="P23" s="145"/>
      <c r="Q23" s="145"/>
      <c r="R23" s="145">
        <v>2</v>
      </c>
      <c r="S23" s="145"/>
      <c r="T23" s="145">
        <v>1</v>
      </c>
      <c r="U23" s="144">
        <f t="shared" si="1"/>
        <v>1</v>
      </c>
      <c r="V23" s="147">
        <f t="shared" si="2"/>
        <v>0.33333333333333331</v>
      </c>
      <c r="W23" s="147">
        <f t="shared" si="3"/>
        <v>0.33333333333333331</v>
      </c>
      <c r="X23" s="147">
        <f t="shared" si="4"/>
        <v>0.33333333333333331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122" t="s">
        <v>25</v>
      </c>
      <c r="AO23" s="111" t="s">
        <v>68</v>
      </c>
      <c r="AQ23" s="122" t="s">
        <v>69</v>
      </c>
      <c r="AR23" s="111" t="s">
        <v>70</v>
      </c>
      <c r="AS23" s="113"/>
    </row>
    <row r="24" spans="1:45" x14ac:dyDescent="0.3">
      <c r="A24" s="92">
        <v>12</v>
      </c>
      <c r="B24" s="117">
        <v>28</v>
      </c>
      <c r="C24" s="118" t="s">
        <v>129</v>
      </c>
      <c r="D24" s="145">
        <v>1</v>
      </c>
      <c r="E24" s="145">
        <v>3</v>
      </c>
      <c r="F24" s="144">
        <f t="shared" si="0"/>
        <v>3</v>
      </c>
      <c r="G24" s="145">
        <v>1</v>
      </c>
      <c r="H24" s="145">
        <v>1</v>
      </c>
      <c r="I24" s="145">
        <v>1</v>
      </c>
      <c r="J24" s="145"/>
      <c r="K24" s="145"/>
      <c r="L24" s="145"/>
      <c r="M24" s="145"/>
      <c r="N24" s="145"/>
      <c r="O24" s="145"/>
      <c r="P24" s="145"/>
      <c r="Q24" s="145"/>
      <c r="R24" s="145">
        <v>1</v>
      </c>
      <c r="S24" s="145"/>
      <c r="T24" s="145"/>
      <c r="U24" s="144">
        <f t="shared" si="1"/>
        <v>1</v>
      </c>
      <c r="V24" s="147">
        <f t="shared" si="2"/>
        <v>0.33333333333333331</v>
      </c>
      <c r="W24" s="147">
        <f t="shared" si="3"/>
        <v>0.33333333333333331</v>
      </c>
      <c r="X24" s="147">
        <f t="shared" si="4"/>
        <v>0.33333333333333331</v>
      </c>
      <c r="AN24" s="122" t="s">
        <v>26</v>
      </c>
      <c r="AO24" s="111" t="s">
        <v>71</v>
      </c>
      <c r="AQ24" s="122" t="s">
        <v>36</v>
      </c>
      <c r="AR24" s="111" t="s">
        <v>72</v>
      </c>
      <c r="AS24" s="113"/>
    </row>
    <row r="25" spans="1:45" x14ac:dyDescent="0.3">
      <c r="A25" s="92">
        <v>13</v>
      </c>
      <c r="B25" s="117">
        <v>4</v>
      </c>
      <c r="C25" s="118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125"/>
      <c r="AE25" s="127"/>
      <c r="AF25" s="127"/>
      <c r="AG25" s="127"/>
      <c r="AH25" s="127"/>
      <c r="AI25" s="127"/>
      <c r="AJ25" s="127"/>
      <c r="AK25" s="127"/>
      <c r="AL25" s="127"/>
      <c r="AM25" s="127"/>
      <c r="AN25" s="122" t="s">
        <v>76</v>
      </c>
      <c r="AO25" s="111" t="s">
        <v>77</v>
      </c>
      <c r="AQ25" s="122" t="s">
        <v>37</v>
      </c>
      <c r="AR25" s="111" t="s">
        <v>74</v>
      </c>
      <c r="AS25" s="113"/>
    </row>
    <row r="26" spans="1:45" x14ac:dyDescent="0.3">
      <c r="A26" s="92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4"/>
      <c r="AQ26" s="113"/>
      <c r="AS26" s="113"/>
    </row>
    <row r="27" spans="1:45" x14ac:dyDescent="0.3">
      <c r="A27" s="92">
        <v>15</v>
      </c>
      <c r="B27" s="117">
        <v>55</v>
      </c>
      <c r="C27" s="118" t="s">
        <v>130</v>
      </c>
      <c r="D27" s="145">
        <v>1</v>
      </c>
      <c r="E27" s="145">
        <v>3</v>
      </c>
      <c r="F27" s="144">
        <f t="shared" si="0"/>
        <v>3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v>1</v>
      </c>
      <c r="S27" s="145"/>
      <c r="T27" s="145"/>
      <c r="U27" s="144">
        <f t="shared" si="1"/>
        <v>0</v>
      </c>
      <c r="V27" s="147">
        <f t="shared" si="2"/>
        <v>0</v>
      </c>
      <c r="W27" s="147">
        <f t="shared" si="3"/>
        <v>0</v>
      </c>
      <c r="X27" s="147">
        <f t="shared" si="4"/>
        <v>0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126"/>
      <c r="AO27" s="123"/>
      <c r="AQ27" s="113"/>
      <c r="AS27" s="113"/>
    </row>
    <row r="28" spans="1:45" x14ac:dyDescent="0.3">
      <c r="A28" s="92">
        <v>16</v>
      </c>
      <c r="B28" s="117">
        <v>2</v>
      </c>
      <c r="C28" s="118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128"/>
      <c r="AE28" s="136"/>
      <c r="AF28" s="129" t="s">
        <v>34</v>
      </c>
      <c r="AG28" s="129" t="s">
        <v>35</v>
      </c>
      <c r="AH28" s="129" t="s">
        <v>93</v>
      </c>
      <c r="AI28" s="138"/>
      <c r="AJ28" s="129" t="s">
        <v>91</v>
      </c>
      <c r="AK28" s="129" t="s">
        <v>92</v>
      </c>
      <c r="AL28" s="140"/>
      <c r="AM28" s="136"/>
      <c r="AN28" s="129" t="s">
        <v>76</v>
      </c>
      <c r="AO28" s="129" t="s">
        <v>69</v>
      </c>
      <c r="AQ28" s="113"/>
      <c r="AS28" s="113"/>
    </row>
    <row r="29" spans="1:45" x14ac:dyDescent="0.3">
      <c r="A29" s="92">
        <v>17</v>
      </c>
      <c r="B29" s="117">
        <v>11</v>
      </c>
      <c r="C29" s="118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AB29" s="213"/>
      <c r="AC29" s="213"/>
      <c r="AD29" s="128"/>
      <c r="AE29" s="137"/>
      <c r="AF29" s="130">
        <v>0</v>
      </c>
      <c r="AG29" s="130">
        <v>1</v>
      </c>
      <c r="AH29" s="130">
        <v>0</v>
      </c>
      <c r="AI29" s="139"/>
      <c r="AJ29" s="130">
        <v>4</v>
      </c>
      <c r="AK29" s="130">
        <v>5</v>
      </c>
      <c r="AL29" s="141"/>
      <c r="AM29" s="137"/>
      <c r="AN29" s="142">
        <f>SUM(H13:H34)/SUM(F13:F34)</f>
        <v>0.2857142857142857</v>
      </c>
      <c r="AO29" s="146">
        <f>SUM(G41:G44)/SUM(E41:E44)*7</f>
        <v>3</v>
      </c>
      <c r="AQ29" s="113"/>
      <c r="AS29" s="113"/>
    </row>
    <row r="30" spans="1:45" x14ac:dyDescent="0.3">
      <c r="A30" s="92">
        <v>18</v>
      </c>
      <c r="B30" s="117">
        <v>21</v>
      </c>
      <c r="C30" s="118" t="s">
        <v>133</v>
      </c>
      <c r="D30" s="155"/>
      <c r="E30" s="155"/>
      <c r="F30" s="155">
        <f t="shared" si="0"/>
        <v>0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AB30" s="131"/>
      <c r="AC30" s="131"/>
      <c r="AD30" s="128"/>
      <c r="AE30" s="132"/>
      <c r="AF30" s="132"/>
      <c r="AG30" s="132"/>
      <c r="AH30" s="132"/>
      <c r="AI30" s="133"/>
      <c r="AJ30" s="132"/>
      <c r="AK30" s="132"/>
      <c r="AL30" s="132"/>
      <c r="AM30" s="132"/>
      <c r="AN30" s="133"/>
      <c r="AO30" s="133"/>
      <c r="AQ30" s="113"/>
      <c r="AS30" s="113"/>
    </row>
    <row r="31" spans="1:45" x14ac:dyDescent="0.3">
      <c r="A31" s="92">
        <v>19</v>
      </c>
      <c r="B31" s="117">
        <v>43</v>
      </c>
      <c r="C31" s="118" t="s">
        <v>134</v>
      </c>
      <c r="D31" s="155"/>
      <c r="E31" s="155"/>
      <c r="F31" s="155">
        <f t="shared" si="0"/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AB31" s="131"/>
      <c r="AC31" s="131"/>
      <c r="AD31" s="128"/>
      <c r="AE31" s="132"/>
      <c r="AF31" s="132"/>
      <c r="AG31" s="132"/>
      <c r="AH31" s="132"/>
      <c r="AI31" s="133"/>
      <c r="AJ31" s="132"/>
      <c r="AK31" s="132"/>
      <c r="AL31" s="132"/>
      <c r="AM31" s="132"/>
      <c r="AN31" s="133"/>
      <c r="AO31" s="133"/>
      <c r="AQ31" s="113"/>
      <c r="AS31" s="113"/>
    </row>
    <row r="32" spans="1:45" x14ac:dyDescent="0.3">
      <c r="A32" s="92">
        <v>20</v>
      </c>
      <c r="B32" s="117">
        <v>12</v>
      </c>
      <c r="C32" s="118" t="s">
        <v>135</v>
      </c>
      <c r="D32" s="155"/>
      <c r="E32" s="155"/>
      <c r="F32" s="155">
        <f t="shared" si="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AB32" s="131"/>
      <c r="AC32" s="131"/>
      <c r="AD32" s="128"/>
      <c r="AE32" s="132"/>
      <c r="AF32" s="132"/>
      <c r="AG32" s="132"/>
      <c r="AH32" s="132"/>
      <c r="AI32" s="133"/>
      <c r="AJ32" s="132"/>
      <c r="AK32" s="132"/>
      <c r="AL32" s="132"/>
      <c r="AM32" s="132"/>
      <c r="AN32" s="133"/>
      <c r="AO32" s="133"/>
      <c r="AQ32" s="113"/>
      <c r="AS32" s="113"/>
    </row>
    <row r="33" spans="1:45" x14ac:dyDescent="0.3">
      <c r="A33" s="92">
        <v>21</v>
      </c>
      <c r="B33" s="117">
        <v>15</v>
      </c>
      <c r="C33" s="118" t="s">
        <v>136</v>
      </c>
      <c r="D33" s="155"/>
      <c r="E33" s="155"/>
      <c r="F33" s="155">
        <f t="shared" si="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AB33" s="131"/>
      <c r="AC33" s="131"/>
      <c r="AD33" s="128"/>
      <c r="AE33" s="132"/>
      <c r="AF33" s="132"/>
      <c r="AG33" s="132"/>
      <c r="AH33" s="132"/>
      <c r="AI33" s="133"/>
      <c r="AJ33" s="132"/>
      <c r="AK33" s="132"/>
      <c r="AL33" s="132"/>
      <c r="AM33" s="132"/>
      <c r="AN33" s="133"/>
      <c r="AO33" s="133"/>
      <c r="AQ33" s="113"/>
      <c r="AS33" s="113"/>
    </row>
    <row r="34" spans="1:45" x14ac:dyDescent="0.3">
      <c r="A34" s="92">
        <v>22</v>
      </c>
      <c r="B34" s="117">
        <v>97</v>
      </c>
      <c r="C34" s="118" t="s">
        <v>137</v>
      </c>
      <c r="D34" s="155"/>
      <c r="E34" s="155"/>
      <c r="F34" s="155">
        <f t="shared" si="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AB34" s="131"/>
      <c r="AC34" s="131"/>
      <c r="AD34" s="128"/>
      <c r="AE34" s="132"/>
      <c r="AF34" s="132"/>
      <c r="AG34" s="132"/>
      <c r="AH34" s="132"/>
      <c r="AI34" s="133"/>
      <c r="AJ34" s="132"/>
      <c r="AK34" s="132"/>
      <c r="AL34" s="132"/>
      <c r="AM34" s="132"/>
      <c r="AN34" s="133"/>
      <c r="AO34" s="133"/>
      <c r="AQ34" s="113"/>
      <c r="AS34" s="113"/>
    </row>
    <row r="35" spans="1:45" x14ac:dyDescent="0.3">
      <c r="A35" s="92">
        <v>23</v>
      </c>
      <c r="B35" s="162" t="s">
        <v>160</v>
      </c>
      <c r="C35" s="118"/>
      <c r="D35" s="155"/>
      <c r="E35" s="155"/>
      <c r="F35" s="155">
        <f t="shared" ref="F35:F37" si="5">E35-M35-P35-Q35</f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92">
        <v>24</v>
      </c>
      <c r="B36" s="162" t="s">
        <v>160</v>
      </c>
      <c r="C36" s="118"/>
      <c r="D36" s="155"/>
      <c r="E36" s="155"/>
      <c r="F36" s="155">
        <f t="shared" si="5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118"/>
      <c r="D37" s="155"/>
      <c r="E37" s="155"/>
      <c r="F37" s="155">
        <f t="shared" si="5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118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7"/>
      <c r="W38" s="147"/>
      <c r="X38" s="147"/>
    </row>
    <row r="39" spans="1:45" x14ac:dyDescent="0.3">
      <c r="A39" s="92"/>
      <c r="B39" s="75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45" x14ac:dyDescent="0.3">
      <c r="A40" s="92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</row>
    <row r="41" spans="1:45" x14ac:dyDescent="0.3">
      <c r="A41" s="92">
        <v>1</v>
      </c>
      <c r="B41" s="117">
        <v>6</v>
      </c>
      <c r="C41" s="118" t="s">
        <v>119</v>
      </c>
      <c r="D41" s="145">
        <v>1</v>
      </c>
      <c r="E41" s="148">
        <v>2</v>
      </c>
      <c r="F41" s="145">
        <v>0</v>
      </c>
      <c r="G41" s="145">
        <v>0</v>
      </c>
      <c r="H41" s="145">
        <v>7</v>
      </c>
      <c r="I41" s="145">
        <v>1</v>
      </c>
      <c r="J41" s="145">
        <v>0</v>
      </c>
      <c r="K41" s="145">
        <v>0</v>
      </c>
      <c r="L41" s="145">
        <v>0</v>
      </c>
      <c r="M41" s="145">
        <v>0</v>
      </c>
      <c r="N41" s="145">
        <v>4</v>
      </c>
      <c r="O41" s="145">
        <v>0</v>
      </c>
      <c r="P41" s="145">
        <v>0</v>
      </c>
      <c r="Q41" s="145">
        <v>0</v>
      </c>
      <c r="R41" s="145">
        <v>0</v>
      </c>
      <c r="S41" s="147">
        <f>I41/(H41-K41-M3)</f>
        <v>0.14285714285714285</v>
      </c>
      <c r="T41" s="149">
        <f>G41/E41*7</f>
        <v>0</v>
      </c>
      <c r="U41" s="152"/>
      <c r="V41" s="134"/>
      <c r="W41" s="134"/>
      <c r="X41" s="151"/>
    </row>
    <row r="42" spans="1:45" x14ac:dyDescent="0.3">
      <c r="A42" s="92">
        <v>2</v>
      </c>
      <c r="B42" s="117">
        <v>8</v>
      </c>
      <c r="C42" s="118" t="s">
        <v>126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</row>
    <row r="43" spans="1:45" x14ac:dyDescent="0.3">
      <c r="A43" s="92">
        <v>3</v>
      </c>
      <c r="B43" s="117">
        <v>55</v>
      </c>
      <c r="C43" s="118" t="s">
        <v>130</v>
      </c>
      <c r="D43" s="145">
        <v>1</v>
      </c>
      <c r="E43" s="148">
        <v>5</v>
      </c>
      <c r="F43" s="145">
        <v>5</v>
      </c>
      <c r="G43" s="145">
        <v>3</v>
      </c>
      <c r="H43" s="145">
        <v>24</v>
      </c>
      <c r="I43" s="145">
        <v>5</v>
      </c>
      <c r="J43" s="145">
        <v>1</v>
      </c>
      <c r="K43" s="145">
        <v>3</v>
      </c>
      <c r="L43" s="145">
        <v>1</v>
      </c>
      <c r="M43" s="145">
        <v>0</v>
      </c>
      <c r="N43" s="145">
        <v>8</v>
      </c>
      <c r="O43" s="145">
        <v>0</v>
      </c>
      <c r="P43" s="145">
        <v>1</v>
      </c>
      <c r="Q43" s="145">
        <v>0</v>
      </c>
      <c r="R43" s="145">
        <v>0</v>
      </c>
      <c r="S43" s="147">
        <f>I43/(H43-K43-M5)</f>
        <v>0.23809523809523808</v>
      </c>
      <c r="T43" s="149">
        <f>G43/E43*7</f>
        <v>4.2</v>
      </c>
      <c r="U43" s="152"/>
      <c r="V43" s="134"/>
      <c r="W43" s="134"/>
      <c r="X43" s="151"/>
    </row>
    <row r="44" spans="1:45" x14ac:dyDescent="0.3">
      <c r="A44" s="92">
        <v>4</v>
      </c>
      <c r="B44" s="117">
        <v>43</v>
      </c>
      <c r="C44" s="118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7" t="e">
        <f>I44/(H44-K44-M6)</f>
        <v>#DIV/0!</v>
      </c>
      <c r="T44" s="157" t="e">
        <f>G44/E44*7</f>
        <v>#DIV/0!</v>
      </c>
      <c r="U44" s="152"/>
      <c r="V44" s="134"/>
      <c r="W44" s="134"/>
      <c r="X44" s="151"/>
    </row>
    <row r="45" spans="1:45" x14ac:dyDescent="0.3">
      <c r="A45" s="116"/>
      <c r="B45" s="145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workbookViewId="0"/>
  </sheetViews>
  <sheetFormatPr defaultColWidth="9.109375" defaultRowHeight="15.6" x14ac:dyDescent="0.3"/>
  <cols>
    <col min="1" max="1" width="3.109375" style="103" customWidth="1"/>
    <col min="2" max="2" width="3.6640625" style="104" customWidth="1"/>
    <col min="3" max="3" width="22.88671875" style="104" customWidth="1"/>
    <col min="4" max="24" width="6.6640625" style="104" customWidth="1"/>
    <col min="25" max="25" width="1.6640625" style="104" customWidth="1"/>
    <col min="26" max="26" width="3.33203125" style="104" customWidth="1"/>
    <col min="27" max="27" width="5.88671875" style="120" customWidth="1"/>
    <col min="28" max="28" width="9.109375" style="161"/>
    <col min="29" max="29" width="12.6640625" style="161" customWidth="1"/>
    <col min="30" max="38" width="9.109375" style="161"/>
    <col min="39" max="39" width="6.6640625" style="104" customWidth="1"/>
    <col min="40" max="40" width="8.33203125" style="104" customWidth="1"/>
    <col min="41" max="41" width="23.6640625" style="104" bestFit="1" customWidth="1"/>
    <col min="42" max="42" width="5" style="104" customWidth="1"/>
    <col min="43" max="43" width="6" style="104" bestFit="1" customWidth="1"/>
    <col min="44" max="44" width="24.5546875" style="104" bestFit="1" customWidth="1"/>
    <col min="45" max="45" width="4.5546875" style="104" customWidth="1"/>
    <col min="46" max="16384" width="9.109375" style="104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B4" s="207" t="s">
        <v>81</v>
      </c>
      <c r="AC4" s="207"/>
      <c r="AD4" s="207"/>
      <c r="AE4" s="207"/>
      <c r="AF4" s="207"/>
    </row>
    <row r="5" spans="1:45" s="159" customFormat="1" ht="15.75" customHeight="1" x14ac:dyDescent="0.25">
      <c r="A5" s="107"/>
      <c r="B5" s="108"/>
      <c r="C5" s="159" t="s">
        <v>0</v>
      </c>
      <c r="E5" s="232" t="s">
        <v>179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41500</v>
      </c>
      <c r="Q5" s="231"/>
      <c r="R5" s="231"/>
      <c r="S5" s="231"/>
      <c r="T5" s="231"/>
      <c r="U5" s="231"/>
      <c r="V5" s="231"/>
      <c r="W5" s="231"/>
      <c r="X5" s="231"/>
      <c r="Y5" s="231"/>
      <c r="AA5" s="120"/>
      <c r="AB5" s="207"/>
      <c r="AC5" s="207"/>
      <c r="AD5" s="207"/>
      <c r="AE5" s="207"/>
      <c r="AF5" s="207"/>
      <c r="AG5" s="161"/>
      <c r="AH5" s="161"/>
      <c r="AI5" s="161"/>
      <c r="AJ5" s="161"/>
      <c r="AK5" s="161"/>
      <c r="AL5" s="161"/>
      <c r="AN5" s="188" t="s">
        <v>80</v>
      </c>
      <c r="AO5" s="189"/>
      <c r="AP5" s="189"/>
      <c r="AQ5" s="189"/>
      <c r="AR5" s="190"/>
    </row>
    <row r="6" spans="1:45" s="159" customFormat="1" x14ac:dyDescent="0.3">
      <c r="A6" s="107"/>
      <c r="B6" s="108"/>
      <c r="C6" s="159" t="s">
        <v>2</v>
      </c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106"/>
      <c r="AA6" s="120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06"/>
      <c r="AN6" s="191"/>
      <c r="AO6" s="192"/>
      <c r="AP6" s="192"/>
      <c r="AQ6" s="192"/>
      <c r="AR6" s="193"/>
      <c r="AS6" s="106"/>
    </row>
    <row r="7" spans="1:45" s="159" customFormat="1" x14ac:dyDescent="0.3">
      <c r="A7" s="107"/>
      <c r="B7" s="108"/>
      <c r="C7" s="159" t="s">
        <v>4</v>
      </c>
      <c r="E7" s="231" t="s">
        <v>175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106"/>
      <c r="AA7" s="120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61"/>
      <c r="AM7" s="106"/>
      <c r="AN7" s="106"/>
      <c r="AO7" s="106"/>
      <c r="AP7" s="106"/>
      <c r="AQ7" s="106"/>
      <c r="AR7" s="106"/>
      <c r="AS7" s="106"/>
    </row>
    <row r="8" spans="1:45" s="159" customFormat="1" x14ac:dyDescent="0.3">
      <c r="A8" s="107"/>
      <c r="B8" s="108"/>
      <c r="C8" s="159" t="s">
        <v>6</v>
      </c>
      <c r="E8" s="231" t="s">
        <v>175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12</v>
      </c>
      <c r="Q8" s="231"/>
      <c r="R8" s="231"/>
      <c r="S8" s="231"/>
      <c r="T8" s="231"/>
      <c r="U8" s="231"/>
      <c r="V8" s="231"/>
      <c r="W8" s="231"/>
      <c r="X8" s="231"/>
      <c r="Y8" s="231"/>
      <c r="Z8" s="106"/>
      <c r="AA8" s="120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61"/>
      <c r="AM8" s="106"/>
      <c r="AN8" s="194" t="s">
        <v>38</v>
      </c>
      <c r="AO8" s="195"/>
      <c r="AP8" s="110"/>
      <c r="AQ8" s="194" t="s">
        <v>39</v>
      </c>
      <c r="AR8" s="195"/>
      <c r="AS8" s="106"/>
    </row>
    <row r="9" spans="1:45" s="159" customFormat="1" x14ac:dyDescent="0.3">
      <c r="A9" s="107"/>
      <c r="B9" s="108"/>
      <c r="C9" s="159" t="s">
        <v>8</v>
      </c>
      <c r="E9" s="230" t="s">
        <v>180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181</v>
      </c>
      <c r="Q9" s="230"/>
      <c r="R9" s="230"/>
      <c r="S9" s="230"/>
      <c r="T9" s="230"/>
      <c r="U9" s="230"/>
      <c r="V9" s="230"/>
      <c r="W9" s="230"/>
      <c r="X9" s="230"/>
      <c r="Y9" s="230"/>
      <c r="Z9" s="106"/>
      <c r="AA9" s="1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61"/>
      <c r="AM9" s="106"/>
      <c r="AN9" s="122" t="s">
        <v>79</v>
      </c>
      <c r="AO9" s="111" t="s">
        <v>40</v>
      </c>
      <c r="AP9" s="104"/>
      <c r="AQ9" s="122" t="s">
        <v>79</v>
      </c>
      <c r="AR9" s="111" t="s">
        <v>40</v>
      </c>
      <c r="AS9" s="106"/>
    </row>
    <row r="10" spans="1:45" x14ac:dyDescent="0.3">
      <c r="B10" s="106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120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3"/>
      <c r="AN10" s="122" t="s">
        <v>13</v>
      </c>
      <c r="AO10" s="111" t="s">
        <v>41</v>
      </c>
      <c r="AQ10" s="122" t="s">
        <v>30</v>
      </c>
      <c r="AR10" s="111" t="s">
        <v>42</v>
      </c>
      <c r="AS10" s="113"/>
    </row>
    <row r="11" spans="1:45" x14ac:dyDescent="0.3"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Z11" s="113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3"/>
      <c r="AN11" s="122" t="s">
        <v>14</v>
      </c>
      <c r="AO11" s="111" t="s">
        <v>43</v>
      </c>
      <c r="AQ11" s="122" t="s">
        <v>14</v>
      </c>
      <c r="AR11" s="111" t="s">
        <v>44</v>
      </c>
      <c r="AS11" s="113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Z12" s="113"/>
      <c r="AM12" s="113"/>
      <c r="AN12" s="122" t="s">
        <v>15</v>
      </c>
      <c r="AO12" s="111" t="s">
        <v>45</v>
      </c>
      <c r="AQ12" s="122" t="s">
        <v>31</v>
      </c>
      <c r="AR12" s="111" t="s">
        <v>46</v>
      </c>
      <c r="AS12" s="113"/>
    </row>
    <row r="13" spans="1:45" x14ac:dyDescent="0.3">
      <c r="A13" s="116">
        <v>1</v>
      </c>
      <c r="B13" s="117">
        <v>9</v>
      </c>
      <c r="C13" s="71" t="s">
        <v>120</v>
      </c>
      <c r="D13" s="145">
        <v>1</v>
      </c>
      <c r="E13" s="145">
        <v>4</v>
      </c>
      <c r="F13" s="144">
        <v>4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>
        <v>2</v>
      </c>
      <c r="S13" s="145"/>
      <c r="T13" s="145"/>
      <c r="U13" s="144">
        <f>I13+2*J13+3*K13+4*L13</f>
        <v>0</v>
      </c>
      <c r="V13" s="147">
        <f>(I13+(2*J13)+(3*K13)+(4*L13))/F13</f>
        <v>0</v>
      </c>
      <c r="W13" s="147">
        <f>(H13+M13+P13)/(F13+M13+P13+Q13)</f>
        <v>0</v>
      </c>
      <c r="X13" s="147">
        <f>H13/F13</f>
        <v>0</v>
      </c>
      <c r="Y13" s="153"/>
      <c r="Z13" s="113"/>
      <c r="AA13" s="120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3"/>
      <c r="AN13" s="122" t="s">
        <v>16</v>
      </c>
      <c r="AO13" s="111" t="s">
        <v>47</v>
      </c>
      <c r="AQ13" s="122" t="s">
        <v>32</v>
      </c>
      <c r="AR13" s="111" t="s">
        <v>48</v>
      </c>
      <c r="AS13" s="113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1</v>
      </c>
      <c r="F14" s="144">
        <f>E14-M14-P14-Q14</f>
        <v>1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>
        <v>1</v>
      </c>
      <c r="S14" s="145"/>
      <c r="T14" s="145"/>
      <c r="U14" s="144">
        <f>I14+2*J14+3*K14+4*L14</f>
        <v>0</v>
      </c>
      <c r="V14" s="147">
        <f>(I14+(2*J14)+(3*K14)+(4*L14))/F14</f>
        <v>0</v>
      </c>
      <c r="W14" s="147">
        <f>(H14+M14+P14)/(F14+M14+P14+Q14)</f>
        <v>0</v>
      </c>
      <c r="X14" s="147">
        <f>H14/F14</f>
        <v>0</v>
      </c>
      <c r="Y14" s="153"/>
      <c r="Z14" s="113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3"/>
      <c r="AN14" s="122" t="s">
        <v>17</v>
      </c>
      <c r="AO14" s="111" t="s">
        <v>49</v>
      </c>
      <c r="AQ14" s="122" t="s">
        <v>15</v>
      </c>
      <c r="AR14" s="111" t="s">
        <v>50</v>
      </c>
      <c r="AS14" s="113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ref="F15:F37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37" si="1">I15+2*J15+3*K15+4*L15</f>
        <v>0</v>
      </c>
      <c r="V15" s="156" t="e">
        <f t="shared" ref="V15:V37" si="2">(I15+(2*J15)+(3*K15)+(4*L15))/F15</f>
        <v>#DIV/0!</v>
      </c>
      <c r="W15" s="156" t="e">
        <f t="shared" ref="W15:W37" si="3">(H15+M15+P15)/(F15+M15+P15+Q15)</f>
        <v>#DIV/0!</v>
      </c>
      <c r="X15" s="156" t="e">
        <f t="shared" ref="X15:X37" si="4">H15/F15</f>
        <v>#DIV/0!</v>
      </c>
      <c r="Y15" s="153"/>
      <c r="Z15" s="113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3"/>
      <c r="AN15" s="122" t="s">
        <v>18</v>
      </c>
      <c r="AO15" s="111" t="s">
        <v>51</v>
      </c>
      <c r="AQ15" s="122" t="s">
        <v>19</v>
      </c>
      <c r="AR15" s="111" t="s">
        <v>52</v>
      </c>
      <c r="AS15" s="113"/>
    </row>
    <row r="16" spans="1:45" x14ac:dyDescent="0.3">
      <c r="A16" s="116">
        <v>4</v>
      </c>
      <c r="B16" s="117">
        <v>33</v>
      </c>
      <c r="C16" s="71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Y16" s="153"/>
      <c r="Z16" s="113"/>
      <c r="AM16" s="113"/>
      <c r="AN16" s="122" t="s">
        <v>19</v>
      </c>
      <c r="AO16" s="111" t="s">
        <v>53</v>
      </c>
      <c r="AQ16" s="122" t="s">
        <v>20</v>
      </c>
      <c r="AR16" s="111" t="s">
        <v>54</v>
      </c>
      <c r="AS16" s="113"/>
    </row>
    <row r="17" spans="1:45" x14ac:dyDescent="0.3">
      <c r="A17" s="116">
        <v>5</v>
      </c>
      <c r="B17" s="117">
        <v>71</v>
      </c>
      <c r="C17" s="71" t="s">
        <v>122</v>
      </c>
      <c r="D17" s="154"/>
      <c r="E17" s="154"/>
      <c r="F17" s="155">
        <f t="shared" si="0"/>
        <v>0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>
        <f t="shared" si="1"/>
        <v>0</v>
      </c>
      <c r="V17" s="156" t="e">
        <f t="shared" si="2"/>
        <v>#DIV/0!</v>
      </c>
      <c r="W17" s="156" t="e">
        <f t="shared" si="3"/>
        <v>#DIV/0!</v>
      </c>
      <c r="X17" s="156" t="e">
        <f t="shared" si="4"/>
        <v>#DIV/0!</v>
      </c>
      <c r="Y17" s="153"/>
      <c r="Z17" s="113"/>
      <c r="AA17" s="120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3"/>
      <c r="AN17" s="122" t="s">
        <v>20</v>
      </c>
      <c r="AO17" s="111" t="s">
        <v>55</v>
      </c>
      <c r="AQ17" s="122" t="s">
        <v>33</v>
      </c>
      <c r="AR17" s="111" t="s">
        <v>56</v>
      </c>
      <c r="AS17" s="113"/>
    </row>
    <row r="18" spans="1:45" x14ac:dyDescent="0.3">
      <c r="A18" s="116">
        <v>6</v>
      </c>
      <c r="B18" s="117">
        <v>74</v>
      </c>
      <c r="C18" s="71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Y18" s="153"/>
      <c r="Z18" s="113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3"/>
      <c r="AN18" s="122" t="s">
        <v>21</v>
      </c>
      <c r="AO18" s="111" t="s">
        <v>57</v>
      </c>
      <c r="AQ18" s="122" t="s">
        <v>24</v>
      </c>
      <c r="AR18" s="111" t="s">
        <v>58</v>
      </c>
      <c r="AS18" s="113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Y19" s="153"/>
      <c r="Z19" s="113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3"/>
      <c r="AN19" s="122" t="s">
        <v>22</v>
      </c>
      <c r="AO19" s="111" t="s">
        <v>59</v>
      </c>
      <c r="AQ19" s="122" t="s">
        <v>78</v>
      </c>
      <c r="AR19" s="111" t="s">
        <v>60</v>
      </c>
      <c r="AS19" s="113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4</v>
      </c>
      <c r="F20" s="144">
        <v>4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>
        <v>1</v>
      </c>
      <c r="S20" s="145"/>
      <c r="T20" s="145"/>
      <c r="U20" s="144">
        <f t="shared" si="1"/>
        <v>0</v>
      </c>
      <c r="V20" s="147">
        <f t="shared" si="2"/>
        <v>0</v>
      </c>
      <c r="W20" s="147">
        <f t="shared" si="3"/>
        <v>0</v>
      </c>
      <c r="X20" s="147">
        <f t="shared" si="4"/>
        <v>0</v>
      </c>
      <c r="Y20" s="153"/>
      <c r="Z20" s="113"/>
      <c r="AM20" s="113"/>
      <c r="AN20" s="122" t="s">
        <v>23</v>
      </c>
      <c r="AO20" s="111" t="s">
        <v>61</v>
      </c>
      <c r="AQ20" s="122" t="s">
        <v>34</v>
      </c>
      <c r="AR20" s="111" t="s">
        <v>62</v>
      </c>
      <c r="AS20" s="113"/>
    </row>
    <row r="21" spans="1:45" x14ac:dyDescent="0.3">
      <c r="A21" s="116">
        <v>9</v>
      </c>
      <c r="B21" s="117">
        <v>8</v>
      </c>
      <c r="C21" s="71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Y21" s="153"/>
      <c r="Z21" s="113"/>
      <c r="AA21" s="120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3"/>
      <c r="AN21" s="122" t="s">
        <v>24</v>
      </c>
      <c r="AO21" s="111" t="s">
        <v>63</v>
      </c>
      <c r="AQ21" s="122" t="s">
        <v>35</v>
      </c>
      <c r="AR21" s="111" t="s">
        <v>64</v>
      </c>
      <c r="AS21" s="113"/>
    </row>
    <row r="22" spans="1:45" x14ac:dyDescent="0.3">
      <c r="A22" s="116">
        <v>10</v>
      </c>
      <c r="B22" s="117">
        <v>25</v>
      </c>
      <c r="C22" s="71" t="s">
        <v>127</v>
      </c>
      <c r="D22" s="145">
        <v>1</v>
      </c>
      <c r="E22" s="145">
        <v>4</v>
      </c>
      <c r="F22" s="144">
        <v>4</v>
      </c>
      <c r="G22" s="145"/>
      <c r="H22" s="145">
        <v>2</v>
      </c>
      <c r="I22" s="145"/>
      <c r="J22" s="145"/>
      <c r="K22" s="145">
        <v>2</v>
      </c>
      <c r="L22" s="145"/>
      <c r="M22" s="145"/>
      <c r="N22" s="145"/>
      <c r="O22" s="145"/>
      <c r="P22" s="145"/>
      <c r="Q22" s="145"/>
      <c r="R22" s="145">
        <v>1</v>
      </c>
      <c r="S22" s="145"/>
      <c r="T22" s="145">
        <v>4</v>
      </c>
      <c r="U22" s="144">
        <f t="shared" si="1"/>
        <v>6</v>
      </c>
      <c r="V22" s="147">
        <f t="shared" si="2"/>
        <v>1.5</v>
      </c>
      <c r="W22" s="147">
        <f t="shared" si="3"/>
        <v>0.5</v>
      </c>
      <c r="X22" s="147">
        <f t="shared" si="4"/>
        <v>0.5</v>
      </c>
      <c r="Y22" s="153"/>
      <c r="AN22" s="122" t="s">
        <v>78</v>
      </c>
      <c r="AO22" s="111" t="s">
        <v>65</v>
      </c>
      <c r="AQ22" s="122" t="s">
        <v>66</v>
      </c>
      <c r="AR22" s="111" t="s">
        <v>67</v>
      </c>
      <c r="AS22" s="113"/>
    </row>
    <row r="23" spans="1:45" x14ac:dyDescent="0.3">
      <c r="A23" s="116">
        <v>11</v>
      </c>
      <c r="B23" s="117">
        <v>44</v>
      </c>
      <c r="C23" s="71" t="s">
        <v>128</v>
      </c>
      <c r="D23" s="145">
        <v>1</v>
      </c>
      <c r="E23" s="145">
        <v>4</v>
      </c>
      <c r="F23" s="144">
        <v>4</v>
      </c>
      <c r="G23" s="145">
        <v>1</v>
      </c>
      <c r="H23" s="145">
        <v>1</v>
      </c>
      <c r="I23" s="145">
        <v>1</v>
      </c>
      <c r="J23" s="145"/>
      <c r="K23" s="145"/>
      <c r="L23" s="145"/>
      <c r="M23" s="145"/>
      <c r="N23" s="145"/>
      <c r="O23" s="145"/>
      <c r="P23" s="145"/>
      <c r="Q23" s="145"/>
      <c r="R23" s="145">
        <v>3</v>
      </c>
      <c r="S23" s="145"/>
      <c r="T23" s="145"/>
      <c r="U23" s="144">
        <f t="shared" si="1"/>
        <v>1</v>
      </c>
      <c r="V23" s="147">
        <f t="shared" si="2"/>
        <v>0.25</v>
      </c>
      <c r="W23" s="147">
        <f t="shared" si="3"/>
        <v>0.25</v>
      </c>
      <c r="X23" s="147">
        <f t="shared" si="4"/>
        <v>0.25</v>
      </c>
      <c r="Y23" s="153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122" t="s">
        <v>25</v>
      </c>
      <c r="AO23" s="111" t="s">
        <v>68</v>
      </c>
      <c r="AQ23" s="122" t="s">
        <v>69</v>
      </c>
      <c r="AR23" s="111" t="s">
        <v>70</v>
      </c>
      <c r="AS23" s="113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4</v>
      </c>
      <c r="F24" s="144">
        <f t="shared" si="0"/>
        <v>3</v>
      </c>
      <c r="G24" s="145">
        <v>1</v>
      </c>
      <c r="H24" s="145">
        <v>1</v>
      </c>
      <c r="I24" s="145">
        <v>1</v>
      </c>
      <c r="J24" s="145"/>
      <c r="K24" s="145"/>
      <c r="L24" s="145"/>
      <c r="M24" s="145">
        <v>1</v>
      </c>
      <c r="N24" s="145"/>
      <c r="O24" s="145"/>
      <c r="P24" s="145"/>
      <c r="Q24" s="145"/>
      <c r="R24" s="145"/>
      <c r="S24" s="145"/>
      <c r="T24" s="145"/>
      <c r="U24" s="144">
        <f t="shared" si="1"/>
        <v>1</v>
      </c>
      <c r="V24" s="147">
        <f t="shared" si="2"/>
        <v>0.33333333333333331</v>
      </c>
      <c r="W24" s="147">
        <f t="shared" si="3"/>
        <v>0.5</v>
      </c>
      <c r="X24" s="147">
        <f t="shared" si="4"/>
        <v>0.33333333333333331</v>
      </c>
      <c r="Y24" s="153"/>
      <c r="AN24" s="122" t="s">
        <v>26</v>
      </c>
      <c r="AO24" s="111" t="s">
        <v>71</v>
      </c>
      <c r="AQ24" s="122" t="s">
        <v>36</v>
      </c>
      <c r="AR24" s="111" t="s">
        <v>72</v>
      </c>
      <c r="AS24" s="113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153"/>
      <c r="AB25" s="210"/>
      <c r="AC25" s="211"/>
      <c r="AD25" s="125"/>
      <c r="AE25" s="127"/>
      <c r="AF25" s="127"/>
      <c r="AG25" s="127"/>
      <c r="AH25" s="127"/>
      <c r="AI25" s="127"/>
      <c r="AJ25" s="127"/>
      <c r="AK25" s="127"/>
      <c r="AL25" s="127"/>
      <c r="AM25" s="127"/>
      <c r="AN25" s="122" t="s">
        <v>76</v>
      </c>
      <c r="AO25" s="111" t="s">
        <v>77</v>
      </c>
      <c r="AQ25" s="122" t="s">
        <v>37</v>
      </c>
      <c r="AR25" s="111" t="s">
        <v>74</v>
      </c>
      <c r="AS25" s="113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153"/>
      <c r="AB26" s="211"/>
      <c r="AC26" s="211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4"/>
      <c r="AQ26" s="113"/>
      <c r="AS26" s="113"/>
    </row>
    <row r="27" spans="1:45" x14ac:dyDescent="0.3">
      <c r="A27" s="116">
        <v>15</v>
      </c>
      <c r="B27" s="117">
        <v>55</v>
      </c>
      <c r="C27" s="71" t="s">
        <v>130</v>
      </c>
      <c r="D27" s="145">
        <v>1</v>
      </c>
      <c r="E27" s="145">
        <v>4</v>
      </c>
      <c r="F27" s="144">
        <v>4</v>
      </c>
      <c r="G27" s="145">
        <v>2</v>
      </c>
      <c r="H27" s="145">
        <v>2</v>
      </c>
      <c r="I27" s="145"/>
      <c r="J27" s="145">
        <v>1</v>
      </c>
      <c r="K27" s="145">
        <v>1</v>
      </c>
      <c r="L27" s="145"/>
      <c r="M27" s="145">
        <v>1</v>
      </c>
      <c r="N27" s="145">
        <v>1</v>
      </c>
      <c r="O27" s="145"/>
      <c r="P27" s="145"/>
      <c r="Q27" s="145"/>
      <c r="R27" s="145"/>
      <c r="S27" s="145"/>
      <c r="T27" s="145">
        <v>1</v>
      </c>
      <c r="U27" s="144">
        <f t="shared" si="1"/>
        <v>5</v>
      </c>
      <c r="V27" s="147">
        <f t="shared" si="2"/>
        <v>1.25</v>
      </c>
      <c r="W27" s="147">
        <f t="shared" si="3"/>
        <v>0.6</v>
      </c>
      <c r="X27" s="147">
        <f t="shared" si="4"/>
        <v>0.5</v>
      </c>
      <c r="Y27" s="153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126"/>
      <c r="AO27" s="123"/>
      <c r="AQ27" s="113"/>
      <c r="AS27" s="113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153"/>
      <c r="AB28" s="212"/>
      <c r="AC28" s="213"/>
      <c r="AD28" s="128"/>
      <c r="AE28" s="136"/>
      <c r="AF28" s="129" t="s">
        <v>34</v>
      </c>
      <c r="AG28" s="129" t="s">
        <v>35</v>
      </c>
      <c r="AH28" s="129" t="s">
        <v>93</v>
      </c>
      <c r="AI28" s="138"/>
      <c r="AJ28" s="129" t="s">
        <v>91</v>
      </c>
      <c r="AK28" s="129" t="s">
        <v>92</v>
      </c>
      <c r="AL28" s="140"/>
      <c r="AM28" s="136"/>
      <c r="AN28" s="129" t="s">
        <v>76</v>
      </c>
      <c r="AO28" s="129" t="s">
        <v>69</v>
      </c>
      <c r="AQ28" s="113"/>
      <c r="AS28" s="113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153"/>
      <c r="AB29" s="213"/>
      <c r="AC29" s="213"/>
      <c r="AD29" s="128"/>
      <c r="AE29" s="137"/>
      <c r="AF29" s="130">
        <v>0</v>
      </c>
      <c r="AG29" s="130">
        <v>1</v>
      </c>
      <c r="AH29" s="130">
        <v>0</v>
      </c>
      <c r="AI29" s="139"/>
      <c r="AJ29" s="130">
        <v>5</v>
      </c>
      <c r="AK29" s="130">
        <v>7</v>
      </c>
      <c r="AL29" s="141"/>
      <c r="AM29" s="137"/>
      <c r="AN29" s="142">
        <f>SUM(H13:H38)/SUM(F13:F38)</f>
        <v>0.27272727272727271</v>
      </c>
      <c r="AO29" s="146">
        <f>SUM(G41:G44)/SUM(E41:E44)*7</f>
        <v>3</v>
      </c>
      <c r="AQ29" s="113"/>
      <c r="AS29" s="113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Y30" s="153"/>
      <c r="AB30" s="160"/>
      <c r="AC30" s="160"/>
      <c r="AD30" s="128"/>
      <c r="AE30" s="132"/>
      <c r="AF30" s="132"/>
      <c r="AG30" s="132"/>
      <c r="AH30" s="132"/>
      <c r="AI30" s="133"/>
      <c r="AJ30" s="132"/>
      <c r="AK30" s="132"/>
      <c r="AL30" s="132"/>
      <c r="AM30" s="132"/>
      <c r="AN30" s="133"/>
      <c r="AO30" s="133"/>
      <c r="AQ30" s="113"/>
      <c r="AS30" s="113"/>
    </row>
    <row r="31" spans="1:45" x14ac:dyDescent="0.3">
      <c r="A31" s="116">
        <v>19</v>
      </c>
      <c r="B31" s="117">
        <v>43</v>
      </c>
      <c r="C31" s="71" t="s">
        <v>134</v>
      </c>
      <c r="D31" s="154"/>
      <c r="E31" s="154"/>
      <c r="F31" s="155">
        <f t="shared" si="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Y31" s="153"/>
      <c r="AB31" s="160"/>
      <c r="AC31" s="160"/>
      <c r="AD31" s="128"/>
      <c r="AE31" s="132"/>
      <c r="AF31" s="132"/>
      <c r="AG31" s="132"/>
      <c r="AH31" s="132"/>
      <c r="AI31" s="133"/>
      <c r="AJ31" s="132"/>
      <c r="AK31" s="132"/>
      <c r="AL31" s="132"/>
      <c r="AM31" s="132"/>
      <c r="AN31" s="133"/>
      <c r="AO31" s="133"/>
      <c r="AQ31" s="113"/>
      <c r="AS31" s="113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Y32" s="153"/>
      <c r="AB32" s="160"/>
      <c r="AC32" s="160"/>
      <c r="AD32" s="128"/>
      <c r="AE32" s="132"/>
      <c r="AF32" s="132"/>
      <c r="AG32" s="132"/>
      <c r="AH32" s="132"/>
      <c r="AI32" s="133"/>
      <c r="AJ32" s="132"/>
      <c r="AK32" s="132"/>
      <c r="AL32" s="132"/>
      <c r="AM32" s="132"/>
      <c r="AN32" s="133"/>
      <c r="AO32" s="133"/>
      <c r="AQ32" s="113"/>
      <c r="AS32" s="113"/>
    </row>
    <row r="33" spans="1:45" x14ac:dyDescent="0.3">
      <c r="A33" s="116">
        <v>21</v>
      </c>
      <c r="B33" s="117">
        <v>15</v>
      </c>
      <c r="C33" s="71" t="s">
        <v>136</v>
      </c>
      <c r="D33" s="145">
        <v>1</v>
      </c>
      <c r="E33" s="145">
        <v>2</v>
      </c>
      <c r="F33" s="144">
        <v>2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>
        <v>1</v>
      </c>
      <c r="S33" s="145"/>
      <c r="T33" s="145"/>
      <c r="U33" s="144">
        <f t="shared" si="1"/>
        <v>0</v>
      </c>
      <c r="V33" s="147">
        <f t="shared" si="2"/>
        <v>0</v>
      </c>
      <c r="W33" s="147">
        <f t="shared" si="3"/>
        <v>0</v>
      </c>
      <c r="X33" s="147">
        <f t="shared" si="4"/>
        <v>0</v>
      </c>
      <c r="Y33" s="153"/>
      <c r="AB33" s="160"/>
      <c r="AC33" s="160"/>
      <c r="AD33" s="128"/>
      <c r="AE33" s="132"/>
      <c r="AF33" s="132"/>
      <c r="AG33" s="132"/>
      <c r="AH33" s="132"/>
      <c r="AI33" s="133"/>
      <c r="AJ33" s="132"/>
      <c r="AK33" s="132"/>
      <c r="AL33" s="132"/>
      <c r="AM33" s="132"/>
      <c r="AN33" s="133"/>
      <c r="AO33" s="133"/>
      <c r="AQ33" s="113"/>
      <c r="AS33" s="113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Y34" s="153"/>
      <c r="AB34" s="160"/>
      <c r="AC34" s="160"/>
      <c r="AD34" s="128"/>
      <c r="AE34" s="132"/>
      <c r="AF34" s="132"/>
      <c r="AG34" s="132"/>
      <c r="AH34" s="132"/>
      <c r="AI34" s="133"/>
      <c r="AJ34" s="132"/>
      <c r="AK34" s="132"/>
      <c r="AL34" s="132"/>
      <c r="AM34" s="132"/>
      <c r="AN34" s="133"/>
      <c r="AO34" s="133"/>
      <c r="AQ34" s="113"/>
      <c r="AS34" s="113"/>
    </row>
    <row r="35" spans="1:45" x14ac:dyDescent="0.3">
      <c r="A35" s="116">
        <v>23</v>
      </c>
      <c r="B35" s="117" t="s">
        <v>160</v>
      </c>
      <c r="C35" s="118" t="s">
        <v>177</v>
      </c>
      <c r="D35" s="145">
        <v>1</v>
      </c>
      <c r="E35" s="145">
        <v>4</v>
      </c>
      <c r="F35" s="144">
        <f t="shared" si="0"/>
        <v>4</v>
      </c>
      <c r="G35" s="145">
        <v>1</v>
      </c>
      <c r="H35" s="145">
        <v>2</v>
      </c>
      <c r="I35" s="145">
        <v>2</v>
      </c>
      <c r="J35" s="145"/>
      <c r="K35" s="145"/>
      <c r="L35" s="145"/>
      <c r="M35" s="145"/>
      <c r="N35" s="145"/>
      <c r="O35" s="145"/>
      <c r="P35" s="145"/>
      <c r="Q35" s="145"/>
      <c r="R35" s="145">
        <v>1</v>
      </c>
      <c r="S35" s="145"/>
      <c r="T35" s="145"/>
      <c r="U35" s="144">
        <f t="shared" si="1"/>
        <v>2</v>
      </c>
      <c r="V35" s="147">
        <f t="shared" si="2"/>
        <v>0.5</v>
      </c>
      <c r="W35" s="147">
        <f t="shared" si="3"/>
        <v>0.5</v>
      </c>
      <c r="X35" s="147">
        <f t="shared" si="4"/>
        <v>0.5</v>
      </c>
      <c r="Y35" s="153"/>
      <c r="AB35" s="160"/>
      <c r="AC35" s="160"/>
      <c r="AD35" s="128"/>
      <c r="AE35" s="132"/>
      <c r="AF35" s="132"/>
      <c r="AG35" s="132"/>
      <c r="AH35" s="132"/>
      <c r="AI35" s="133"/>
      <c r="AJ35" s="132"/>
      <c r="AK35" s="132"/>
      <c r="AL35" s="132"/>
      <c r="AM35" s="132"/>
      <c r="AN35" s="133"/>
      <c r="AO35" s="133"/>
      <c r="AQ35" s="113"/>
      <c r="AS35" s="113"/>
    </row>
    <row r="36" spans="1:45" x14ac:dyDescent="0.3">
      <c r="A36" s="116">
        <v>24</v>
      </c>
      <c r="B36" s="117" t="s">
        <v>160</v>
      </c>
      <c r="C36" s="118" t="s">
        <v>182</v>
      </c>
      <c r="D36" s="145">
        <v>1</v>
      </c>
      <c r="E36" s="145">
        <v>3</v>
      </c>
      <c r="F36" s="144">
        <f t="shared" si="0"/>
        <v>3</v>
      </c>
      <c r="G36" s="145"/>
      <c r="H36" s="145">
        <v>1</v>
      </c>
      <c r="I36" s="145">
        <v>1</v>
      </c>
      <c r="J36" s="145"/>
      <c r="K36" s="145"/>
      <c r="L36" s="145"/>
      <c r="M36" s="145"/>
      <c r="N36" s="145"/>
      <c r="O36" s="145"/>
      <c r="P36" s="145"/>
      <c r="Q36" s="145"/>
      <c r="R36" s="145">
        <v>2</v>
      </c>
      <c r="S36" s="145"/>
      <c r="T36" s="145"/>
      <c r="U36" s="144">
        <f t="shared" si="1"/>
        <v>1</v>
      </c>
      <c r="V36" s="147">
        <f t="shared" si="2"/>
        <v>0.33333333333333331</v>
      </c>
      <c r="W36" s="147">
        <f t="shared" si="3"/>
        <v>0.33333333333333331</v>
      </c>
      <c r="X36" s="147">
        <f t="shared" si="4"/>
        <v>0.33333333333333331</v>
      </c>
      <c r="Y36" s="153"/>
      <c r="AB36" s="160"/>
      <c r="AC36" s="160"/>
      <c r="AD36" s="128"/>
      <c r="AE36" s="132"/>
      <c r="AF36" s="132"/>
      <c r="AG36" s="132"/>
      <c r="AH36" s="132"/>
      <c r="AI36" s="133"/>
      <c r="AJ36" s="132"/>
      <c r="AK36" s="132"/>
      <c r="AL36" s="132"/>
      <c r="AM36" s="132"/>
      <c r="AN36" s="133"/>
      <c r="AO36" s="133"/>
      <c r="AQ36" s="113"/>
      <c r="AS36" s="113"/>
    </row>
    <row r="37" spans="1:45" x14ac:dyDescent="0.3">
      <c r="A37" s="116">
        <v>25</v>
      </c>
      <c r="B37" s="117"/>
      <c r="C37" s="118"/>
      <c r="D37" s="154"/>
      <c r="E37" s="154"/>
      <c r="F37" s="155">
        <f t="shared" si="0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>
        <f t="shared" si="1"/>
        <v>0</v>
      </c>
      <c r="V37" s="156" t="e">
        <f t="shared" si="2"/>
        <v>#DIV/0!</v>
      </c>
      <c r="W37" s="156" t="e">
        <f t="shared" si="3"/>
        <v>#DIV/0!</v>
      </c>
      <c r="X37" s="156" t="e">
        <f t="shared" si="4"/>
        <v>#DIV/0!</v>
      </c>
      <c r="Y37" s="153"/>
      <c r="AB37" s="160"/>
      <c r="AC37" s="160"/>
      <c r="AD37" s="128"/>
      <c r="AE37" s="132"/>
      <c r="AF37" s="132"/>
      <c r="AG37" s="132"/>
      <c r="AH37" s="132"/>
      <c r="AI37" s="133"/>
      <c r="AJ37" s="132"/>
      <c r="AK37" s="132"/>
      <c r="AL37" s="132"/>
      <c r="AM37" s="132"/>
      <c r="AN37" s="133"/>
      <c r="AO37" s="133"/>
      <c r="AQ37" s="113"/>
      <c r="AS37" s="113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  <c r="Y38" s="153"/>
      <c r="AB38" s="160"/>
      <c r="AC38" s="160"/>
      <c r="AD38" s="128"/>
      <c r="AE38" s="132"/>
      <c r="AF38" s="132"/>
      <c r="AG38" s="132"/>
      <c r="AH38" s="132"/>
      <c r="AI38" s="133"/>
      <c r="AJ38" s="132"/>
      <c r="AK38" s="132"/>
      <c r="AL38" s="132"/>
      <c r="AM38" s="132"/>
      <c r="AN38" s="133"/>
      <c r="AO38" s="133"/>
      <c r="AQ38" s="113"/>
      <c r="AS38" s="113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3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  <c r="Y40" s="153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</row>
    <row r="41" spans="1:45" x14ac:dyDescent="0.3">
      <c r="A41" s="116">
        <v>1</v>
      </c>
      <c r="B41" s="117">
        <v>6</v>
      </c>
      <c r="C41" s="118" t="s">
        <v>119</v>
      </c>
      <c r="D41" s="145">
        <v>1</v>
      </c>
      <c r="E41" s="148">
        <v>2</v>
      </c>
      <c r="F41" s="145">
        <v>4</v>
      </c>
      <c r="G41" s="145">
        <v>3</v>
      </c>
      <c r="H41" s="145">
        <v>13</v>
      </c>
      <c r="I41" s="145">
        <v>6</v>
      </c>
      <c r="J41" s="145">
        <v>0</v>
      </c>
      <c r="K41" s="145">
        <v>0</v>
      </c>
      <c r="L41" s="145">
        <v>0</v>
      </c>
      <c r="M41" s="145">
        <v>0</v>
      </c>
      <c r="N41" s="145">
        <v>2</v>
      </c>
      <c r="O41" s="145">
        <v>0</v>
      </c>
      <c r="P41" s="145">
        <v>1</v>
      </c>
      <c r="Q41" s="145">
        <v>0</v>
      </c>
      <c r="R41" s="145">
        <v>0</v>
      </c>
      <c r="S41" s="147">
        <f>I41/(H41-K41-M3)</f>
        <v>0.46153846153846156</v>
      </c>
      <c r="T41" s="149">
        <f>G41/E41*7</f>
        <v>10.5</v>
      </c>
      <c r="U41" s="152"/>
      <c r="V41" s="134"/>
      <c r="W41" s="134"/>
      <c r="X41" s="151"/>
      <c r="Y41" s="153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</row>
    <row r="42" spans="1:45" x14ac:dyDescent="0.3">
      <c r="A42" s="116">
        <v>2</v>
      </c>
      <c r="B42" s="117">
        <v>8</v>
      </c>
      <c r="C42" s="118" t="s">
        <v>161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  <c r="Y42" s="153"/>
    </row>
    <row r="43" spans="1:45" x14ac:dyDescent="0.3">
      <c r="A43" s="116">
        <v>3</v>
      </c>
      <c r="B43" s="117">
        <v>55</v>
      </c>
      <c r="C43" s="118" t="s">
        <v>130</v>
      </c>
      <c r="D43" s="145">
        <v>1</v>
      </c>
      <c r="E43" s="148">
        <v>5</v>
      </c>
      <c r="F43" s="145">
        <v>3</v>
      </c>
      <c r="G43" s="145">
        <v>0</v>
      </c>
      <c r="H43" s="145">
        <v>22</v>
      </c>
      <c r="I43" s="145">
        <v>4</v>
      </c>
      <c r="J43" s="145">
        <v>0</v>
      </c>
      <c r="K43" s="145">
        <v>1</v>
      </c>
      <c r="L43" s="145">
        <v>0</v>
      </c>
      <c r="M43" s="145">
        <v>1</v>
      </c>
      <c r="N43" s="145">
        <v>6</v>
      </c>
      <c r="O43" s="145">
        <v>0</v>
      </c>
      <c r="P43" s="145">
        <v>0</v>
      </c>
      <c r="Q43" s="145">
        <v>0</v>
      </c>
      <c r="R43" s="145">
        <v>0</v>
      </c>
      <c r="S43" s="147">
        <f>I43/(H43-K43-M5)</f>
        <v>0.19047619047619047</v>
      </c>
      <c r="T43" s="149">
        <f>G43/E43*7</f>
        <v>0</v>
      </c>
      <c r="U43" s="152"/>
      <c r="V43" s="134"/>
      <c r="W43" s="134"/>
      <c r="X43" s="151"/>
      <c r="Y43" s="153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65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  <c r="Y44" s="153"/>
    </row>
    <row r="45" spans="1:45" x14ac:dyDescent="0.3">
      <c r="A45" s="116"/>
      <c r="B45" s="117"/>
      <c r="C45" s="118"/>
      <c r="D45" s="145"/>
      <c r="E45" s="148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  <c r="Y45" s="153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40:AK40"/>
    <mergeCell ref="AB41:AK41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workbookViewId="0"/>
  </sheetViews>
  <sheetFormatPr defaultColWidth="9.109375" defaultRowHeight="15.6" x14ac:dyDescent="0.3"/>
  <cols>
    <col min="1" max="1" width="3.109375" style="103" customWidth="1"/>
    <col min="2" max="2" width="3.6640625" style="104" customWidth="1"/>
    <col min="3" max="3" width="22.88671875" style="104" customWidth="1"/>
    <col min="4" max="24" width="6.6640625" style="104" customWidth="1"/>
    <col min="25" max="25" width="1.6640625" style="104" customWidth="1"/>
    <col min="26" max="26" width="3.33203125" style="104" customWidth="1"/>
    <col min="27" max="27" width="5.88671875" style="120" customWidth="1"/>
    <col min="28" max="28" width="9.109375" style="161"/>
    <col min="29" max="29" width="12.6640625" style="161" customWidth="1"/>
    <col min="30" max="38" width="9.109375" style="161"/>
    <col min="39" max="39" width="6.6640625" style="104" customWidth="1"/>
    <col min="40" max="40" width="8.33203125" style="104" customWidth="1"/>
    <col min="41" max="41" width="23.6640625" style="104" bestFit="1" customWidth="1"/>
    <col min="42" max="42" width="5" style="104" customWidth="1"/>
    <col min="43" max="43" width="6" style="104" bestFit="1" customWidth="1"/>
    <col min="44" max="44" width="24.5546875" style="104" bestFit="1" customWidth="1"/>
    <col min="45" max="45" width="4.5546875" style="104" customWidth="1"/>
    <col min="46" max="16384" width="9.109375" style="104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B4" s="207" t="s">
        <v>81</v>
      </c>
      <c r="AC4" s="207"/>
      <c r="AD4" s="207"/>
      <c r="AE4" s="207"/>
      <c r="AF4" s="207"/>
    </row>
    <row r="5" spans="1:45" s="159" customFormat="1" ht="15.75" customHeight="1" x14ac:dyDescent="0.25">
      <c r="A5" s="107"/>
      <c r="B5" s="108"/>
      <c r="C5" s="159" t="s">
        <v>0</v>
      </c>
      <c r="E5" s="232">
        <v>41495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41500</v>
      </c>
      <c r="Q5" s="231"/>
      <c r="R5" s="231"/>
      <c r="S5" s="231"/>
      <c r="T5" s="231"/>
      <c r="U5" s="231"/>
      <c r="V5" s="231"/>
      <c r="W5" s="231"/>
      <c r="X5" s="231"/>
      <c r="Y5" s="231"/>
      <c r="AA5" s="120"/>
      <c r="AB5" s="207"/>
      <c r="AC5" s="207"/>
      <c r="AD5" s="207"/>
      <c r="AE5" s="207"/>
      <c r="AF5" s="207"/>
      <c r="AG5" s="161"/>
      <c r="AH5" s="161"/>
      <c r="AI5" s="161"/>
      <c r="AJ5" s="161"/>
      <c r="AK5" s="161"/>
      <c r="AL5" s="161"/>
      <c r="AN5" s="188" t="s">
        <v>80</v>
      </c>
      <c r="AO5" s="189"/>
      <c r="AP5" s="189"/>
      <c r="AQ5" s="189"/>
      <c r="AR5" s="190"/>
    </row>
    <row r="6" spans="1:45" s="159" customFormat="1" x14ac:dyDescent="0.3">
      <c r="A6" s="107"/>
      <c r="B6" s="108"/>
      <c r="C6" s="159" t="s">
        <v>2</v>
      </c>
      <c r="E6" s="231" t="s">
        <v>175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106"/>
      <c r="AA6" s="120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06"/>
      <c r="AN6" s="191"/>
      <c r="AO6" s="192"/>
      <c r="AP6" s="192"/>
      <c r="AQ6" s="192"/>
      <c r="AR6" s="193"/>
      <c r="AS6" s="106"/>
    </row>
    <row r="7" spans="1:45" s="159" customFormat="1" x14ac:dyDescent="0.3">
      <c r="A7" s="107"/>
      <c r="B7" s="108"/>
      <c r="C7" s="159" t="s">
        <v>4</v>
      </c>
      <c r="E7" s="231" t="s">
        <v>107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106"/>
      <c r="AA7" s="120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61"/>
      <c r="AM7" s="106"/>
      <c r="AN7" s="106"/>
      <c r="AO7" s="106"/>
      <c r="AP7" s="106"/>
      <c r="AQ7" s="106"/>
      <c r="AR7" s="106"/>
      <c r="AS7" s="106"/>
    </row>
    <row r="8" spans="1:45" s="159" customFormat="1" x14ac:dyDescent="0.3">
      <c r="A8" s="107"/>
      <c r="B8" s="108"/>
      <c r="C8" s="159" t="s">
        <v>6</v>
      </c>
      <c r="E8" s="231" t="s">
        <v>175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13</v>
      </c>
      <c r="Q8" s="231"/>
      <c r="R8" s="231"/>
      <c r="S8" s="231"/>
      <c r="T8" s="231"/>
      <c r="U8" s="231"/>
      <c r="V8" s="231"/>
      <c r="W8" s="231"/>
      <c r="X8" s="231"/>
      <c r="Y8" s="231"/>
      <c r="Z8" s="106"/>
      <c r="AA8" s="120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61"/>
      <c r="AM8" s="106"/>
      <c r="AN8" s="194" t="s">
        <v>38</v>
      </c>
      <c r="AO8" s="195"/>
      <c r="AP8" s="110"/>
      <c r="AQ8" s="194" t="s">
        <v>39</v>
      </c>
      <c r="AR8" s="195"/>
      <c r="AS8" s="106"/>
    </row>
    <row r="9" spans="1:45" s="159" customFormat="1" x14ac:dyDescent="0.3">
      <c r="A9" s="107"/>
      <c r="B9" s="108"/>
      <c r="C9" s="159" t="s">
        <v>8</v>
      </c>
      <c r="E9" s="230" t="s">
        <v>165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176</v>
      </c>
      <c r="Q9" s="230"/>
      <c r="R9" s="230"/>
      <c r="S9" s="230"/>
      <c r="T9" s="230"/>
      <c r="U9" s="230"/>
      <c r="V9" s="230"/>
      <c r="W9" s="230"/>
      <c r="X9" s="230"/>
      <c r="Y9" s="230"/>
      <c r="Z9" s="106"/>
      <c r="AA9" s="1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61"/>
      <c r="AM9" s="106"/>
      <c r="AN9" s="122" t="s">
        <v>79</v>
      </c>
      <c r="AO9" s="111" t="s">
        <v>40</v>
      </c>
      <c r="AP9" s="104"/>
      <c r="AQ9" s="122" t="s">
        <v>79</v>
      </c>
      <c r="AR9" s="111" t="s">
        <v>40</v>
      </c>
      <c r="AS9" s="106"/>
    </row>
    <row r="10" spans="1:45" x14ac:dyDescent="0.3">
      <c r="B10" s="106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120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3"/>
      <c r="AN10" s="122" t="s">
        <v>13</v>
      </c>
      <c r="AO10" s="111" t="s">
        <v>41</v>
      </c>
      <c r="AQ10" s="122" t="s">
        <v>30</v>
      </c>
      <c r="AR10" s="111" t="s">
        <v>42</v>
      </c>
      <c r="AS10" s="113"/>
    </row>
    <row r="11" spans="1:45" x14ac:dyDescent="0.3"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Z11" s="113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3"/>
      <c r="AN11" s="122" t="s">
        <v>14</v>
      </c>
      <c r="AO11" s="111" t="s">
        <v>43</v>
      </c>
      <c r="AQ11" s="122" t="s">
        <v>14</v>
      </c>
      <c r="AR11" s="111" t="s">
        <v>44</v>
      </c>
      <c r="AS11" s="113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Z12" s="113"/>
      <c r="AM12" s="113"/>
      <c r="AN12" s="122" t="s">
        <v>15</v>
      </c>
      <c r="AO12" s="111" t="s">
        <v>45</v>
      </c>
      <c r="AQ12" s="122" t="s">
        <v>31</v>
      </c>
      <c r="AR12" s="111" t="s">
        <v>46</v>
      </c>
      <c r="AS12" s="113"/>
    </row>
    <row r="13" spans="1:45" x14ac:dyDescent="0.3">
      <c r="A13" s="116">
        <v>1</v>
      </c>
      <c r="B13" s="117">
        <v>9</v>
      </c>
      <c r="C13" s="71" t="s">
        <v>120</v>
      </c>
      <c r="D13" s="145">
        <v>1</v>
      </c>
      <c r="E13" s="145">
        <v>3</v>
      </c>
      <c r="F13" s="144">
        <v>3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>
        <v>2</v>
      </c>
      <c r="S13" s="145"/>
      <c r="T13" s="145"/>
      <c r="U13" s="144">
        <f>I13+2*J13+3*K13+4*L13</f>
        <v>0</v>
      </c>
      <c r="V13" s="147">
        <f>(I13+(2*J13)+(3*K13)+(4*L13))/F13</f>
        <v>0</v>
      </c>
      <c r="W13" s="147">
        <f>(H13+M13+P13)/(F13+M13+P13+Q13)</f>
        <v>0</v>
      </c>
      <c r="X13" s="147">
        <f>H13/F13</f>
        <v>0</v>
      </c>
      <c r="Z13" s="113"/>
      <c r="AA13" s="120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3"/>
      <c r="AN13" s="122" t="s">
        <v>16</v>
      </c>
      <c r="AO13" s="111" t="s">
        <v>47</v>
      </c>
      <c r="AQ13" s="122" t="s">
        <v>32</v>
      </c>
      <c r="AR13" s="111" t="s">
        <v>48</v>
      </c>
      <c r="AS13" s="113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2</v>
      </c>
      <c r="F14" s="144">
        <v>2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4">
        <f>I14+2*J14+3*K14+4*L14</f>
        <v>0</v>
      </c>
      <c r="V14" s="147">
        <f>(I14+(2*J14)+(3*K14)+(4*L14))/F14</f>
        <v>0</v>
      </c>
      <c r="W14" s="147">
        <f>(H14+M14+P14)/(F14+M14+P14+Q14)</f>
        <v>0</v>
      </c>
      <c r="X14" s="147">
        <f>H14/F14</f>
        <v>0</v>
      </c>
      <c r="Z14" s="113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3"/>
      <c r="AN14" s="122" t="s">
        <v>17</v>
      </c>
      <c r="AO14" s="111" t="s">
        <v>49</v>
      </c>
      <c r="AQ14" s="122" t="s">
        <v>15</v>
      </c>
      <c r="AR14" s="111" t="s">
        <v>50</v>
      </c>
      <c r="AS14" s="113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ref="F15:F37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37" si="1">I15+2*J15+3*K15+4*L15</f>
        <v>0</v>
      </c>
      <c r="V15" s="156" t="e">
        <f t="shared" ref="V15:V37" si="2">(I15+(2*J15)+(3*K15)+(4*L15))/F15</f>
        <v>#DIV/0!</v>
      </c>
      <c r="W15" s="156" t="e">
        <f t="shared" ref="W15:W37" si="3">(H15+M15+P15)/(F15+M15+P15+Q15)</f>
        <v>#DIV/0!</v>
      </c>
      <c r="X15" s="156" t="e">
        <f t="shared" ref="X15:X37" si="4">H15/F15</f>
        <v>#DIV/0!</v>
      </c>
      <c r="Z15" s="113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3"/>
      <c r="AN15" s="122" t="s">
        <v>18</v>
      </c>
      <c r="AO15" s="111" t="s">
        <v>51</v>
      </c>
      <c r="AQ15" s="122" t="s">
        <v>19</v>
      </c>
      <c r="AR15" s="111" t="s">
        <v>52</v>
      </c>
      <c r="AS15" s="113"/>
    </row>
    <row r="16" spans="1:45" x14ac:dyDescent="0.3">
      <c r="A16" s="116">
        <v>4</v>
      </c>
      <c r="B16" s="117">
        <v>33</v>
      </c>
      <c r="C16" s="71" t="s">
        <v>111</v>
      </c>
      <c r="D16" s="145">
        <v>1</v>
      </c>
      <c r="E16" s="145">
        <v>3</v>
      </c>
      <c r="F16" s="144">
        <v>3</v>
      </c>
      <c r="G16" s="145"/>
      <c r="H16" s="145">
        <v>1</v>
      </c>
      <c r="I16" s="145">
        <v>1</v>
      </c>
      <c r="J16" s="145"/>
      <c r="K16" s="145"/>
      <c r="L16" s="145"/>
      <c r="M16" s="145"/>
      <c r="N16" s="145"/>
      <c r="O16" s="145"/>
      <c r="P16" s="145"/>
      <c r="Q16" s="145"/>
      <c r="R16" s="145">
        <v>2</v>
      </c>
      <c r="S16" s="145"/>
      <c r="T16" s="145"/>
      <c r="U16" s="144">
        <f t="shared" si="1"/>
        <v>1</v>
      </c>
      <c r="V16" s="147">
        <f t="shared" si="2"/>
        <v>0.33333333333333331</v>
      </c>
      <c r="W16" s="147">
        <f t="shared" si="3"/>
        <v>0.33333333333333331</v>
      </c>
      <c r="X16" s="147">
        <f t="shared" si="4"/>
        <v>0.33333333333333331</v>
      </c>
      <c r="Z16" s="113"/>
      <c r="AM16" s="113"/>
      <c r="AN16" s="122" t="s">
        <v>19</v>
      </c>
      <c r="AO16" s="111" t="s">
        <v>53</v>
      </c>
      <c r="AQ16" s="122" t="s">
        <v>20</v>
      </c>
      <c r="AR16" s="111" t="s">
        <v>54</v>
      </c>
      <c r="AS16" s="113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3</v>
      </c>
      <c r="F17" s="144">
        <v>3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>
        <v>3</v>
      </c>
      <c r="S17" s="145"/>
      <c r="T17" s="145"/>
      <c r="U17" s="144">
        <f t="shared" si="1"/>
        <v>0</v>
      </c>
      <c r="V17" s="147">
        <f t="shared" si="2"/>
        <v>0</v>
      </c>
      <c r="W17" s="147">
        <f t="shared" si="3"/>
        <v>0</v>
      </c>
      <c r="X17" s="147">
        <f t="shared" si="4"/>
        <v>0</v>
      </c>
      <c r="Z17" s="113"/>
      <c r="AA17" s="120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3"/>
      <c r="AN17" s="122" t="s">
        <v>20</v>
      </c>
      <c r="AO17" s="111" t="s">
        <v>55</v>
      </c>
      <c r="AQ17" s="122" t="s">
        <v>33</v>
      </c>
      <c r="AR17" s="111" t="s">
        <v>56</v>
      </c>
      <c r="AS17" s="113"/>
    </row>
    <row r="18" spans="1:45" x14ac:dyDescent="0.3">
      <c r="A18" s="116">
        <v>6</v>
      </c>
      <c r="B18" s="117">
        <v>74</v>
      </c>
      <c r="C18" s="71" t="s">
        <v>123</v>
      </c>
      <c r="D18" s="145">
        <v>1</v>
      </c>
      <c r="E18" s="145">
        <v>2</v>
      </c>
      <c r="F18" s="144">
        <f t="shared" si="0"/>
        <v>2</v>
      </c>
      <c r="G18" s="145"/>
      <c r="H18" s="145"/>
      <c r="I18" s="145"/>
      <c r="J18" s="145"/>
      <c r="K18" s="145"/>
      <c r="L18" s="145"/>
      <c r="M18" s="145"/>
      <c r="N18" s="145"/>
      <c r="O18" s="145">
        <v>1</v>
      </c>
      <c r="P18" s="145"/>
      <c r="Q18" s="145"/>
      <c r="R18" s="145"/>
      <c r="S18" s="145"/>
      <c r="T18" s="145"/>
      <c r="U18" s="144">
        <f t="shared" si="1"/>
        <v>0</v>
      </c>
      <c r="V18" s="147">
        <f t="shared" si="2"/>
        <v>0</v>
      </c>
      <c r="W18" s="147">
        <f t="shared" si="3"/>
        <v>0</v>
      </c>
      <c r="X18" s="147">
        <f t="shared" si="4"/>
        <v>0</v>
      </c>
      <c r="Z18" s="113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3"/>
      <c r="AN18" s="122" t="s">
        <v>21</v>
      </c>
      <c r="AO18" s="111" t="s">
        <v>57</v>
      </c>
      <c r="AQ18" s="122" t="s">
        <v>24</v>
      </c>
      <c r="AR18" s="111" t="s">
        <v>58</v>
      </c>
      <c r="AS18" s="113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Z19" s="113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3"/>
      <c r="AN19" s="122" t="s">
        <v>22</v>
      </c>
      <c r="AO19" s="111" t="s">
        <v>59</v>
      </c>
      <c r="AQ19" s="122" t="s">
        <v>78</v>
      </c>
      <c r="AR19" s="111" t="s">
        <v>60</v>
      </c>
      <c r="AS19" s="113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1</v>
      </c>
      <c r="F20" s="144">
        <f t="shared" si="0"/>
        <v>1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>
        <v>1</v>
      </c>
      <c r="S20" s="145"/>
      <c r="T20" s="145"/>
      <c r="U20" s="144">
        <f t="shared" si="1"/>
        <v>0</v>
      </c>
      <c r="V20" s="147">
        <f t="shared" si="2"/>
        <v>0</v>
      </c>
      <c r="W20" s="147">
        <f t="shared" si="3"/>
        <v>0</v>
      </c>
      <c r="X20" s="147">
        <f t="shared" si="4"/>
        <v>0</v>
      </c>
      <c r="Z20" s="113"/>
      <c r="AM20" s="113"/>
      <c r="AN20" s="122" t="s">
        <v>23</v>
      </c>
      <c r="AO20" s="111" t="s">
        <v>61</v>
      </c>
      <c r="AQ20" s="122" t="s">
        <v>34</v>
      </c>
      <c r="AR20" s="111" t="s">
        <v>62</v>
      </c>
      <c r="AS20" s="113"/>
    </row>
    <row r="21" spans="1:45" x14ac:dyDescent="0.3">
      <c r="A21" s="116">
        <v>9</v>
      </c>
      <c r="B21" s="117">
        <v>8</v>
      </c>
      <c r="C21" s="71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Z21" s="113"/>
      <c r="AA21" s="120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3"/>
      <c r="AN21" s="122" t="s">
        <v>24</v>
      </c>
      <c r="AO21" s="111" t="s">
        <v>63</v>
      </c>
      <c r="AQ21" s="122" t="s">
        <v>35</v>
      </c>
      <c r="AR21" s="111" t="s">
        <v>64</v>
      </c>
      <c r="AS21" s="113"/>
    </row>
    <row r="22" spans="1:45" x14ac:dyDescent="0.3">
      <c r="A22" s="116">
        <v>10</v>
      </c>
      <c r="B22" s="117">
        <v>25</v>
      </c>
      <c r="C22" s="71" t="s">
        <v>127</v>
      </c>
      <c r="D22" s="145">
        <v>1</v>
      </c>
      <c r="E22" s="145">
        <v>3</v>
      </c>
      <c r="F22" s="144">
        <f t="shared" si="0"/>
        <v>3</v>
      </c>
      <c r="G22" s="145"/>
      <c r="H22" s="145">
        <v>1</v>
      </c>
      <c r="I22" s="145">
        <v>1</v>
      </c>
      <c r="J22" s="145"/>
      <c r="K22" s="145"/>
      <c r="L22" s="145"/>
      <c r="M22" s="145"/>
      <c r="N22" s="145"/>
      <c r="O22" s="145"/>
      <c r="P22" s="145"/>
      <c r="Q22" s="145"/>
      <c r="R22" s="145">
        <v>2</v>
      </c>
      <c r="S22" s="145"/>
      <c r="T22" s="145"/>
      <c r="U22" s="144">
        <f t="shared" si="1"/>
        <v>1</v>
      </c>
      <c r="V22" s="147">
        <f t="shared" si="2"/>
        <v>0.33333333333333331</v>
      </c>
      <c r="W22" s="147">
        <f t="shared" si="3"/>
        <v>0.33333333333333331</v>
      </c>
      <c r="X22" s="147">
        <f t="shared" si="4"/>
        <v>0.33333333333333331</v>
      </c>
      <c r="AN22" s="122" t="s">
        <v>78</v>
      </c>
      <c r="AO22" s="111" t="s">
        <v>65</v>
      </c>
      <c r="AQ22" s="122" t="s">
        <v>66</v>
      </c>
      <c r="AR22" s="111" t="s">
        <v>67</v>
      </c>
      <c r="AS22" s="113"/>
    </row>
    <row r="23" spans="1:45" x14ac:dyDescent="0.3">
      <c r="A23" s="116">
        <v>11</v>
      </c>
      <c r="B23" s="117">
        <v>44</v>
      </c>
      <c r="C23" s="71" t="s">
        <v>128</v>
      </c>
      <c r="D23" s="145">
        <v>1</v>
      </c>
      <c r="E23" s="145">
        <v>1</v>
      </c>
      <c r="F23" s="144">
        <v>1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1</v>
      </c>
      <c r="U23" s="144">
        <f t="shared" si="1"/>
        <v>0</v>
      </c>
      <c r="V23" s="147">
        <f t="shared" si="2"/>
        <v>0</v>
      </c>
      <c r="W23" s="147">
        <f t="shared" si="3"/>
        <v>0</v>
      </c>
      <c r="X23" s="147">
        <f t="shared" si="4"/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122" t="s">
        <v>25</v>
      </c>
      <c r="AO23" s="111" t="s">
        <v>68</v>
      </c>
      <c r="AQ23" s="122" t="s">
        <v>69</v>
      </c>
      <c r="AR23" s="111" t="s">
        <v>70</v>
      </c>
      <c r="AS23" s="113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1</v>
      </c>
      <c r="F24" s="144">
        <v>1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4">
        <f t="shared" si="1"/>
        <v>0</v>
      </c>
      <c r="V24" s="147">
        <f t="shared" si="2"/>
        <v>0</v>
      </c>
      <c r="W24" s="147">
        <f t="shared" si="3"/>
        <v>0</v>
      </c>
      <c r="X24" s="147">
        <f t="shared" si="4"/>
        <v>0</v>
      </c>
      <c r="AN24" s="122" t="s">
        <v>26</v>
      </c>
      <c r="AO24" s="111" t="s">
        <v>71</v>
      </c>
      <c r="AQ24" s="122" t="s">
        <v>36</v>
      </c>
      <c r="AR24" s="111" t="s">
        <v>72</v>
      </c>
      <c r="AS24" s="113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125"/>
      <c r="AE25" s="127"/>
      <c r="AF25" s="127"/>
      <c r="AG25" s="127"/>
      <c r="AH25" s="127"/>
      <c r="AI25" s="127"/>
      <c r="AJ25" s="127"/>
      <c r="AK25" s="127"/>
      <c r="AL25" s="127"/>
      <c r="AM25" s="127"/>
      <c r="AN25" s="122" t="s">
        <v>76</v>
      </c>
      <c r="AO25" s="111" t="s">
        <v>77</v>
      </c>
      <c r="AQ25" s="122" t="s">
        <v>37</v>
      </c>
      <c r="AR25" s="111" t="s">
        <v>74</v>
      </c>
      <c r="AS25" s="113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4"/>
      <c r="AQ26" s="113"/>
      <c r="AS26" s="113"/>
    </row>
    <row r="27" spans="1:45" x14ac:dyDescent="0.3">
      <c r="A27" s="116">
        <v>15</v>
      </c>
      <c r="B27" s="117">
        <v>55</v>
      </c>
      <c r="C27" s="71" t="s">
        <v>130</v>
      </c>
      <c r="D27" s="145">
        <v>1</v>
      </c>
      <c r="E27" s="145">
        <v>3</v>
      </c>
      <c r="F27" s="144">
        <f t="shared" si="0"/>
        <v>2</v>
      </c>
      <c r="G27" s="145">
        <v>1</v>
      </c>
      <c r="H27" s="145">
        <v>1</v>
      </c>
      <c r="I27" s="145"/>
      <c r="J27" s="145">
        <v>1</v>
      </c>
      <c r="K27" s="145"/>
      <c r="L27" s="145"/>
      <c r="M27" s="145">
        <v>1</v>
      </c>
      <c r="N27" s="145"/>
      <c r="O27" s="145"/>
      <c r="P27" s="145"/>
      <c r="Q27" s="145"/>
      <c r="R27" s="145"/>
      <c r="S27" s="145"/>
      <c r="T27" s="145"/>
      <c r="U27" s="144">
        <f t="shared" si="1"/>
        <v>2</v>
      </c>
      <c r="V27" s="147">
        <f t="shared" si="2"/>
        <v>1</v>
      </c>
      <c r="W27" s="147">
        <f t="shared" si="3"/>
        <v>0.66666666666666663</v>
      </c>
      <c r="X27" s="147">
        <f t="shared" si="4"/>
        <v>0.5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126"/>
      <c r="AO27" s="123"/>
      <c r="AQ27" s="113"/>
      <c r="AS27" s="113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128"/>
      <c r="AE28" s="136"/>
      <c r="AF28" s="129" t="s">
        <v>34</v>
      </c>
      <c r="AG28" s="129" t="s">
        <v>35</v>
      </c>
      <c r="AH28" s="129" t="s">
        <v>93</v>
      </c>
      <c r="AI28" s="138"/>
      <c r="AJ28" s="129" t="s">
        <v>91</v>
      </c>
      <c r="AK28" s="129" t="s">
        <v>92</v>
      </c>
      <c r="AL28" s="140"/>
      <c r="AM28" s="136"/>
      <c r="AN28" s="129" t="s">
        <v>76</v>
      </c>
      <c r="AO28" s="129" t="s">
        <v>69</v>
      </c>
      <c r="AQ28" s="113"/>
      <c r="AS28" s="113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AB29" s="213"/>
      <c r="AC29" s="213"/>
      <c r="AD29" s="128"/>
      <c r="AE29" s="137"/>
      <c r="AF29" s="130">
        <v>0</v>
      </c>
      <c r="AG29" s="130">
        <v>1</v>
      </c>
      <c r="AH29" s="130">
        <v>0</v>
      </c>
      <c r="AI29" s="139"/>
      <c r="AJ29" s="130">
        <v>1</v>
      </c>
      <c r="AK29" s="130">
        <v>5</v>
      </c>
      <c r="AL29" s="141"/>
      <c r="AM29" s="137"/>
      <c r="AN29" s="142">
        <f>SUM(H13:H38)/SUM(F13:F38)</f>
        <v>0.15384615384615385</v>
      </c>
      <c r="AO29" s="146">
        <f>SUM(G41:G44)/SUM(E41:E44)*7</f>
        <v>5.8333333333333339</v>
      </c>
      <c r="AQ29" s="113"/>
      <c r="AS29" s="113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AB30" s="160"/>
      <c r="AC30" s="160"/>
      <c r="AD30" s="128"/>
      <c r="AE30" s="132"/>
      <c r="AF30" s="132"/>
      <c r="AG30" s="132"/>
      <c r="AH30" s="132"/>
      <c r="AI30" s="133"/>
      <c r="AJ30" s="132"/>
      <c r="AK30" s="132"/>
      <c r="AL30" s="132"/>
      <c r="AM30" s="132"/>
      <c r="AN30" s="133"/>
      <c r="AO30" s="133"/>
      <c r="AQ30" s="113"/>
      <c r="AS30" s="113"/>
    </row>
    <row r="31" spans="1:45" x14ac:dyDescent="0.3">
      <c r="A31" s="116">
        <v>19</v>
      </c>
      <c r="B31" s="117">
        <v>43</v>
      </c>
      <c r="C31" s="71" t="s">
        <v>134</v>
      </c>
      <c r="D31" s="154"/>
      <c r="E31" s="154"/>
      <c r="F31" s="155">
        <f t="shared" si="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AB31" s="160"/>
      <c r="AC31" s="160"/>
      <c r="AD31" s="128"/>
      <c r="AE31" s="132"/>
      <c r="AF31" s="132"/>
      <c r="AG31" s="132"/>
      <c r="AH31" s="132"/>
      <c r="AI31" s="133"/>
      <c r="AJ31" s="132"/>
      <c r="AK31" s="132"/>
      <c r="AL31" s="132"/>
      <c r="AM31" s="132"/>
      <c r="AN31" s="133"/>
      <c r="AO31" s="133"/>
      <c r="AQ31" s="113"/>
      <c r="AS31" s="113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AB32" s="160"/>
      <c r="AC32" s="160"/>
      <c r="AD32" s="128"/>
      <c r="AE32" s="132"/>
      <c r="AF32" s="132"/>
      <c r="AG32" s="132"/>
      <c r="AH32" s="132"/>
      <c r="AI32" s="133"/>
      <c r="AJ32" s="132"/>
      <c r="AK32" s="132"/>
      <c r="AL32" s="132"/>
      <c r="AM32" s="132"/>
      <c r="AN32" s="133"/>
      <c r="AO32" s="133"/>
      <c r="AQ32" s="113"/>
      <c r="AS32" s="113"/>
    </row>
    <row r="33" spans="1:45" x14ac:dyDescent="0.3">
      <c r="A33" s="116">
        <v>21</v>
      </c>
      <c r="B33" s="117">
        <v>15</v>
      </c>
      <c r="C33" s="71" t="s">
        <v>136</v>
      </c>
      <c r="D33" s="154"/>
      <c r="E33" s="154"/>
      <c r="F33" s="155">
        <f t="shared" si="0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AB33" s="160"/>
      <c r="AC33" s="160"/>
      <c r="AD33" s="128"/>
      <c r="AE33" s="132"/>
      <c r="AF33" s="132"/>
      <c r="AG33" s="132"/>
      <c r="AH33" s="132"/>
      <c r="AI33" s="133"/>
      <c r="AJ33" s="132"/>
      <c r="AK33" s="132"/>
      <c r="AL33" s="132"/>
      <c r="AM33" s="132"/>
      <c r="AN33" s="133"/>
      <c r="AO33" s="133"/>
      <c r="AQ33" s="113"/>
      <c r="AS33" s="113"/>
    </row>
    <row r="34" spans="1:45" x14ac:dyDescent="0.3">
      <c r="A34" s="116">
        <v>22</v>
      </c>
      <c r="B34" s="117">
        <v>97</v>
      </c>
      <c r="C34" s="71" t="s">
        <v>137</v>
      </c>
      <c r="D34" s="145">
        <v>1</v>
      </c>
      <c r="E34" s="145">
        <v>3</v>
      </c>
      <c r="F34" s="144">
        <f t="shared" si="0"/>
        <v>2</v>
      </c>
      <c r="G34" s="145"/>
      <c r="H34" s="145"/>
      <c r="I34" s="145"/>
      <c r="J34" s="145"/>
      <c r="K34" s="145"/>
      <c r="L34" s="145"/>
      <c r="M34" s="145">
        <v>1</v>
      </c>
      <c r="N34" s="145"/>
      <c r="O34" s="145"/>
      <c r="P34" s="145"/>
      <c r="Q34" s="145"/>
      <c r="R34" s="145">
        <v>2</v>
      </c>
      <c r="S34" s="145"/>
      <c r="T34" s="145"/>
      <c r="U34" s="144">
        <f t="shared" si="1"/>
        <v>0</v>
      </c>
      <c r="V34" s="147">
        <f t="shared" si="2"/>
        <v>0</v>
      </c>
      <c r="W34" s="147">
        <f t="shared" si="3"/>
        <v>0.33333333333333331</v>
      </c>
      <c r="X34" s="147">
        <f t="shared" si="4"/>
        <v>0</v>
      </c>
      <c r="AB34" s="160"/>
      <c r="AC34" s="160"/>
      <c r="AD34" s="128"/>
      <c r="AE34" s="132"/>
      <c r="AF34" s="132"/>
      <c r="AG34" s="132"/>
      <c r="AH34" s="132"/>
      <c r="AI34" s="133"/>
      <c r="AJ34" s="132"/>
      <c r="AK34" s="132"/>
      <c r="AL34" s="132"/>
      <c r="AM34" s="132"/>
      <c r="AN34" s="133"/>
      <c r="AO34" s="133"/>
      <c r="AQ34" s="113"/>
      <c r="AS34" s="113"/>
    </row>
    <row r="35" spans="1:45" x14ac:dyDescent="0.3">
      <c r="A35" s="116">
        <v>23</v>
      </c>
      <c r="B35" s="117" t="s">
        <v>160</v>
      </c>
      <c r="C35" s="118" t="s">
        <v>177</v>
      </c>
      <c r="D35" s="154"/>
      <c r="E35" s="154"/>
      <c r="F35" s="155">
        <f t="shared" si="0"/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>
        <f t="shared" si="1"/>
        <v>0</v>
      </c>
      <c r="V35" s="156" t="e">
        <f t="shared" si="2"/>
        <v>#DIV/0!</v>
      </c>
      <c r="W35" s="156" t="e">
        <f t="shared" si="3"/>
        <v>#DIV/0!</v>
      </c>
      <c r="X35" s="156" t="e">
        <f t="shared" si="4"/>
        <v>#DIV/0!</v>
      </c>
    </row>
    <row r="36" spans="1:45" x14ac:dyDescent="0.3">
      <c r="A36" s="116">
        <v>24</v>
      </c>
      <c r="B36" s="117" t="s">
        <v>160</v>
      </c>
      <c r="C36" s="118" t="s">
        <v>178</v>
      </c>
      <c r="D36" s="145">
        <v>1</v>
      </c>
      <c r="E36" s="145">
        <v>3</v>
      </c>
      <c r="F36" s="144">
        <f t="shared" si="0"/>
        <v>3</v>
      </c>
      <c r="G36" s="145"/>
      <c r="H36" s="145">
        <v>1</v>
      </c>
      <c r="I36" s="145">
        <v>1</v>
      </c>
      <c r="J36" s="145"/>
      <c r="K36" s="145"/>
      <c r="L36" s="145"/>
      <c r="M36" s="145"/>
      <c r="N36" s="145">
        <v>1</v>
      </c>
      <c r="O36" s="145"/>
      <c r="P36" s="145"/>
      <c r="Q36" s="145"/>
      <c r="R36" s="145">
        <v>1</v>
      </c>
      <c r="S36" s="145"/>
      <c r="T36" s="145"/>
      <c r="U36" s="144">
        <f t="shared" si="1"/>
        <v>1</v>
      </c>
      <c r="V36" s="147">
        <f t="shared" si="2"/>
        <v>0.33333333333333331</v>
      </c>
      <c r="W36" s="147">
        <f t="shared" si="3"/>
        <v>0.33333333333333331</v>
      </c>
      <c r="X36" s="147">
        <f t="shared" si="4"/>
        <v>0.33333333333333331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154"/>
      <c r="E37" s="154"/>
      <c r="F37" s="155">
        <f t="shared" si="0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>
        <f t="shared" si="1"/>
        <v>0</v>
      </c>
      <c r="V37" s="156" t="e">
        <f t="shared" si="2"/>
        <v>#DIV/0!</v>
      </c>
      <c r="W37" s="156" t="e">
        <f t="shared" si="3"/>
        <v>#DIV/0!</v>
      </c>
      <c r="X37" s="156" t="e">
        <f t="shared" si="4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</row>
    <row r="41" spans="1:45" x14ac:dyDescent="0.3">
      <c r="A41" s="116">
        <v>1</v>
      </c>
      <c r="B41" s="117">
        <v>6</v>
      </c>
      <c r="C41" s="118" t="s">
        <v>119</v>
      </c>
      <c r="D41" s="145">
        <v>1</v>
      </c>
      <c r="E41" s="148">
        <v>3</v>
      </c>
      <c r="F41" s="145">
        <v>5</v>
      </c>
      <c r="G41" s="145">
        <v>5</v>
      </c>
      <c r="H41" s="145">
        <v>17</v>
      </c>
      <c r="I41" s="145">
        <v>4</v>
      </c>
      <c r="J41" s="145">
        <v>1</v>
      </c>
      <c r="K41" s="145">
        <v>1</v>
      </c>
      <c r="L41" s="145">
        <v>1</v>
      </c>
      <c r="M41" s="145">
        <v>0</v>
      </c>
      <c r="N41" s="145">
        <v>3</v>
      </c>
      <c r="O41" s="145">
        <v>0</v>
      </c>
      <c r="P41" s="145">
        <v>1</v>
      </c>
      <c r="Q41" s="145">
        <v>0</v>
      </c>
      <c r="R41" s="145">
        <v>0</v>
      </c>
      <c r="S41" s="147">
        <f>I41/(H41-K41-M3)</f>
        <v>0.25</v>
      </c>
      <c r="T41" s="149">
        <f>G41/E41*7</f>
        <v>11.666666666666668</v>
      </c>
      <c r="U41" s="152"/>
      <c r="V41" s="134"/>
      <c r="W41" s="134"/>
      <c r="X41" s="151"/>
    </row>
    <row r="42" spans="1:45" x14ac:dyDescent="0.3">
      <c r="A42" s="116">
        <v>2</v>
      </c>
      <c r="B42" s="117">
        <v>8</v>
      </c>
      <c r="C42" s="118" t="s">
        <v>161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</row>
    <row r="43" spans="1:45" x14ac:dyDescent="0.3">
      <c r="A43" s="116">
        <v>3</v>
      </c>
      <c r="B43" s="117">
        <v>55</v>
      </c>
      <c r="C43" s="118" t="s">
        <v>130</v>
      </c>
      <c r="D43" s="145">
        <v>1</v>
      </c>
      <c r="E43" s="148">
        <v>3</v>
      </c>
      <c r="F43" s="145">
        <v>0</v>
      </c>
      <c r="G43" s="145">
        <v>0</v>
      </c>
      <c r="H43" s="145">
        <v>11</v>
      </c>
      <c r="I43" s="145">
        <v>2</v>
      </c>
      <c r="J43" s="145">
        <v>0</v>
      </c>
      <c r="K43" s="145">
        <v>0</v>
      </c>
      <c r="L43" s="145">
        <v>0</v>
      </c>
      <c r="M43" s="145">
        <v>0</v>
      </c>
      <c r="N43" s="145">
        <v>6</v>
      </c>
      <c r="O43" s="145">
        <v>0</v>
      </c>
      <c r="P43" s="145">
        <v>0</v>
      </c>
      <c r="Q43" s="145">
        <v>0</v>
      </c>
      <c r="R43" s="145">
        <v>0</v>
      </c>
      <c r="S43" s="147">
        <f>I43/(H43-K43-M5)</f>
        <v>0.18181818181818182</v>
      </c>
      <c r="T43" s="149">
        <f>G43/E43*7</f>
        <v>0</v>
      </c>
      <c r="U43" s="152"/>
      <c r="V43" s="134"/>
      <c r="W43" s="134"/>
      <c r="X43" s="151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65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</row>
    <row r="45" spans="1:45" x14ac:dyDescent="0.3">
      <c r="A45" s="116"/>
      <c r="B45" s="117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workbookViewId="0">
      <selection activeCell="E8" sqref="E8:K8"/>
    </sheetView>
  </sheetViews>
  <sheetFormatPr defaultColWidth="9.109375" defaultRowHeight="15.6" x14ac:dyDescent="0.3"/>
  <cols>
    <col min="1" max="1" width="3.109375" style="103" customWidth="1"/>
    <col min="2" max="2" width="3.6640625" style="104" customWidth="1"/>
    <col min="3" max="3" width="22.88671875" style="104" customWidth="1"/>
    <col min="4" max="24" width="6.6640625" style="104" customWidth="1"/>
    <col min="25" max="25" width="1.6640625" style="104" customWidth="1"/>
    <col min="26" max="26" width="3.33203125" style="104" customWidth="1"/>
    <col min="27" max="27" width="5.88671875" style="120" customWidth="1"/>
    <col min="28" max="28" width="9.109375" style="178"/>
    <col min="29" max="29" width="12.6640625" style="178" customWidth="1"/>
    <col min="30" max="38" width="9.109375" style="178"/>
    <col min="39" max="39" width="6.6640625" style="104" customWidth="1"/>
    <col min="40" max="40" width="8.33203125" style="104" customWidth="1"/>
    <col min="41" max="41" width="23.6640625" style="104" bestFit="1" customWidth="1"/>
    <col min="42" max="42" width="5" style="104" customWidth="1"/>
    <col min="43" max="43" width="6" style="104" bestFit="1" customWidth="1"/>
    <col min="44" max="44" width="24.5546875" style="104" bestFit="1" customWidth="1"/>
    <col min="45" max="45" width="4.5546875" style="104" customWidth="1"/>
    <col min="46" max="16384" width="9.109375" style="104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B4" s="207" t="s">
        <v>81</v>
      </c>
      <c r="AC4" s="207"/>
      <c r="AD4" s="207"/>
      <c r="AE4" s="207"/>
      <c r="AF4" s="207"/>
    </row>
    <row r="5" spans="1:45" s="179" customFormat="1" ht="15.75" customHeight="1" x14ac:dyDescent="0.25">
      <c r="A5" s="107"/>
      <c r="B5" s="108"/>
      <c r="C5" s="179" t="s">
        <v>0</v>
      </c>
      <c r="E5" s="232">
        <v>41500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41501</v>
      </c>
      <c r="Q5" s="231"/>
      <c r="R5" s="231"/>
      <c r="S5" s="231"/>
      <c r="T5" s="231"/>
      <c r="U5" s="231"/>
      <c r="V5" s="231"/>
      <c r="W5" s="231"/>
      <c r="X5" s="231"/>
      <c r="Y5" s="231"/>
      <c r="AA5" s="120"/>
      <c r="AB5" s="207"/>
      <c r="AC5" s="207"/>
      <c r="AD5" s="207"/>
      <c r="AE5" s="207"/>
      <c r="AF5" s="207"/>
      <c r="AG5" s="178"/>
      <c r="AH5" s="178"/>
      <c r="AI5" s="178"/>
      <c r="AJ5" s="178"/>
      <c r="AK5" s="178"/>
      <c r="AL5" s="178"/>
      <c r="AN5" s="188" t="s">
        <v>80</v>
      </c>
      <c r="AO5" s="189"/>
      <c r="AP5" s="189"/>
      <c r="AQ5" s="189"/>
      <c r="AR5" s="190"/>
    </row>
    <row r="6" spans="1:45" s="179" customFormat="1" x14ac:dyDescent="0.3">
      <c r="A6" s="107"/>
      <c r="B6" s="108"/>
      <c r="C6" s="179" t="s">
        <v>2</v>
      </c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106"/>
      <c r="AA6" s="120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06"/>
      <c r="AN6" s="191"/>
      <c r="AO6" s="192"/>
      <c r="AP6" s="192"/>
      <c r="AQ6" s="192"/>
      <c r="AR6" s="193"/>
      <c r="AS6" s="106"/>
    </row>
    <row r="7" spans="1:45" s="179" customFormat="1" x14ac:dyDescent="0.3">
      <c r="A7" s="107"/>
      <c r="B7" s="108"/>
      <c r="C7" s="179" t="s">
        <v>4</v>
      </c>
      <c r="E7" s="231" t="s">
        <v>162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106"/>
      <c r="AA7" s="120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78"/>
      <c r="AM7" s="106"/>
      <c r="AN7" s="106"/>
      <c r="AO7" s="106"/>
      <c r="AP7" s="106"/>
      <c r="AQ7" s="106"/>
      <c r="AR7" s="106"/>
      <c r="AS7" s="106"/>
    </row>
    <row r="8" spans="1:45" s="179" customFormat="1" x14ac:dyDescent="0.3">
      <c r="A8" s="107"/>
      <c r="B8" s="108"/>
      <c r="C8" s="179" t="s">
        <v>6</v>
      </c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14</v>
      </c>
      <c r="Q8" s="231"/>
      <c r="R8" s="231"/>
      <c r="S8" s="231"/>
      <c r="T8" s="231"/>
      <c r="U8" s="231"/>
      <c r="V8" s="231"/>
      <c r="W8" s="231"/>
      <c r="X8" s="231"/>
      <c r="Y8" s="231"/>
      <c r="Z8" s="106"/>
      <c r="AA8" s="120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78"/>
      <c r="AM8" s="106"/>
      <c r="AN8" s="194" t="s">
        <v>38</v>
      </c>
      <c r="AO8" s="195"/>
      <c r="AP8" s="110"/>
      <c r="AQ8" s="194" t="s">
        <v>39</v>
      </c>
      <c r="AR8" s="195"/>
      <c r="AS8" s="106"/>
    </row>
    <row r="9" spans="1:45" s="179" customFormat="1" x14ac:dyDescent="0.3">
      <c r="A9" s="107"/>
      <c r="B9" s="108"/>
      <c r="C9" s="179" t="s">
        <v>8</v>
      </c>
      <c r="E9" s="230" t="s">
        <v>185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186</v>
      </c>
      <c r="Q9" s="230"/>
      <c r="R9" s="230"/>
      <c r="S9" s="230"/>
      <c r="T9" s="230"/>
      <c r="U9" s="230"/>
      <c r="V9" s="230"/>
      <c r="W9" s="230"/>
      <c r="X9" s="230"/>
      <c r="Y9" s="230"/>
      <c r="Z9" s="106"/>
      <c r="AA9" s="1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78"/>
      <c r="AM9" s="106"/>
      <c r="AN9" s="122" t="s">
        <v>79</v>
      </c>
      <c r="AO9" s="111" t="s">
        <v>40</v>
      </c>
      <c r="AP9" s="104"/>
      <c r="AQ9" s="122" t="s">
        <v>79</v>
      </c>
      <c r="AR9" s="111" t="s">
        <v>40</v>
      </c>
      <c r="AS9" s="106"/>
    </row>
    <row r="10" spans="1:45" x14ac:dyDescent="0.3">
      <c r="B10" s="106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120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3"/>
      <c r="AN10" s="122" t="s">
        <v>13</v>
      </c>
      <c r="AO10" s="111" t="s">
        <v>41</v>
      </c>
      <c r="AQ10" s="122" t="s">
        <v>30</v>
      </c>
      <c r="AR10" s="111" t="s">
        <v>42</v>
      </c>
      <c r="AS10" s="113"/>
    </row>
    <row r="11" spans="1:45" x14ac:dyDescent="0.3"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Z11" s="113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3"/>
      <c r="AN11" s="122" t="s">
        <v>14</v>
      </c>
      <c r="AO11" s="111" t="s">
        <v>43</v>
      </c>
      <c r="AQ11" s="122" t="s">
        <v>14</v>
      </c>
      <c r="AR11" s="111" t="s">
        <v>44</v>
      </c>
      <c r="AS11" s="113"/>
    </row>
    <row r="12" spans="1:45" x14ac:dyDescent="0.3">
      <c r="A12" s="115"/>
      <c r="B12" s="121" t="s">
        <v>11</v>
      </c>
      <c r="C12" s="121" t="s">
        <v>12</v>
      </c>
      <c r="D12" s="145" t="s">
        <v>79</v>
      </c>
      <c r="E12" s="145" t="s">
        <v>13</v>
      </c>
      <c r="F12" s="145" t="s">
        <v>96</v>
      </c>
      <c r="G12" s="145" t="s">
        <v>14</v>
      </c>
      <c r="H12" s="145" t="s">
        <v>15</v>
      </c>
      <c r="I12" s="145" t="s">
        <v>16</v>
      </c>
      <c r="J12" s="145" t="s">
        <v>17</v>
      </c>
      <c r="K12" s="145" t="s">
        <v>18</v>
      </c>
      <c r="L12" s="145" t="s">
        <v>19</v>
      </c>
      <c r="M12" s="145" t="s">
        <v>20</v>
      </c>
      <c r="N12" s="145" t="s">
        <v>21</v>
      </c>
      <c r="O12" s="145" t="s">
        <v>22</v>
      </c>
      <c r="P12" s="145" t="s">
        <v>23</v>
      </c>
      <c r="Q12" s="145" t="s">
        <v>24</v>
      </c>
      <c r="R12" s="145" t="s">
        <v>78</v>
      </c>
      <c r="S12" s="145" t="s">
        <v>25</v>
      </c>
      <c r="T12" s="145" t="s">
        <v>26</v>
      </c>
      <c r="U12" s="145" t="s">
        <v>90</v>
      </c>
      <c r="V12" s="145" t="s">
        <v>73</v>
      </c>
      <c r="W12" s="145" t="s">
        <v>75</v>
      </c>
      <c r="X12" s="145" t="s">
        <v>76</v>
      </c>
      <c r="Z12" s="113"/>
      <c r="AM12" s="113"/>
      <c r="AN12" s="122" t="s">
        <v>15</v>
      </c>
      <c r="AO12" s="111" t="s">
        <v>45</v>
      </c>
      <c r="AQ12" s="122" t="s">
        <v>31</v>
      </c>
      <c r="AR12" s="111" t="s">
        <v>46</v>
      </c>
      <c r="AS12" s="113"/>
    </row>
    <row r="13" spans="1:45" x14ac:dyDescent="0.3">
      <c r="A13" s="116">
        <v>1</v>
      </c>
      <c r="B13" s="117">
        <v>9</v>
      </c>
      <c r="C13" s="71" t="s">
        <v>120</v>
      </c>
      <c r="D13" s="154"/>
      <c r="E13" s="154"/>
      <c r="F13" s="155">
        <f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Z13" s="113"/>
      <c r="AA13" s="120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3"/>
      <c r="AN13" s="122" t="s">
        <v>16</v>
      </c>
      <c r="AO13" s="111" t="s">
        <v>47</v>
      </c>
      <c r="AQ13" s="122" t="s">
        <v>32</v>
      </c>
      <c r="AR13" s="111" t="s">
        <v>48</v>
      </c>
      <c r="AS13" s="113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4</v>
      </c>
      <c r="F14" s="144">
        <f>E14-M14-P14-Q14</f>
        <v>4</v>
      </c>
      <c r="G14" s="145">
        <v>3</v>
      </c>
      <c r="H14" s="145">
        <v>4</v>
      </c>
      <c r="I14" s="145">
        <v>3</v>
      </c>
      <c r="J14" s="145"/>
      <c r="K14" s="145"/>
      <c r="L14" s="145">
        <v>1</v>
      </c>
      <c r="M14" s="145"/>
      <c r="N14" s="145"/>
      <c r="O14" s="145"/>
      <c r="P14" s="145"/>
      <c r="Q14" s="145"/>
      <c r="R14" s="145"/>
      <c r="S14" s="145"/>
      <c r="T14" s="145">
        <v>4</v>
      </c>
      <c r="U14" s="144">
        <f>I14+2*J14+3*K14+4*L14</f>
        <v>7</v>
      </c>
      <c r="V14" s="147">
        <f>(I14+(2*J14)+(3*K14)+(4*L14))/F14</f>
        <v>1.75</v>
      </c>
      <c r="W14" s="147">
        <f>(H14+M14+P14)/(F14+M14+P14+Q14)</f>
        <v>1</v>
      </c>
      <c r="X14" s="147">
        <f>H14/F14</f>
        <v>1</v>
      </c>
      <c r="Z14" s="113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3"/>
      <c r="AN14" s="122" t="s">
        <v>17</v>
      </c>
      <c r="AO14" s="111" t="s">
        <v>49</v>
      </c>
      <c r="AQ14" s="122" t="s">
        <v>15</v>
      </c>
      <c r="AR14" s="111" t="s">
        <v>50</v>
      </c>
      <c r="AS14" s="113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ref="F15:F37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37" si="1">I15+2*J15+3*K15+4*L15</f>
        <v>0</v>
      </c>
      <c r="V15" s="156" t="e">
        <f t="shared" ref="V15:V37" si="2">(I15+(2*J15)+(3*K15)+(4*L15))/F15</f>
        <v>#DIV/0!</v>
      </c>
      <c r="W15" s="156" t="e">
        <f t="shared" ref="W15:W37" si="3">(H15+M15+P15)/(F15+M15+P15+Q15)</f>
        <v>#DIV/0!</v>
      </c>
      <c r="X15" s="156" t="e">
        <f t="shared" ref="X15:X37" si="4">H15/F15</f>
        <v>#DIV/0!</v>
      </c>
      <c r="Z15" s="113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3"/>
      <c r="AN15" s="122" t="s">
        <v>18</v>
      </c>
      <c r="AO15" s="111" t="s">
        <v>51</v>
      </c>
      <c r="AQ15" s="122" t="s">
        <v>19</v>
      </c>
      <c r="AR15" s="111" t="s">
        <v>52</v>
      </c>
      <c r="AS15" s="113"/>
    </row>
    <row r="16" spans="1:45" x14ac:dyDescent="0.3">
      <c r="A16" s="116">
        <v>4</v>
      </c>
      <c r="B16" s="117">
        <v>33</v>
      </c>
      <c r="C16" s="71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Z16" s="113"/>
      <c r="AM16" s="113"/>
      <c r="AN16" s="122" t="s">
        <v>19</v>
      </c>
      <c r="AO16" s="111" t="s">
        <v>53</v>
      </c>
      <c r="AQ16" s="122" t="s">
        <v>20</v>
      </c>
      <c r="AR16" s="111" t="s">
        <v>54</v>
      </c>
      <c r="AS16" s="113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4</v>
      </c>
      <c r="F17" s="144">
        <f t="shared" si="0"/>
        <v>4</v>
      </c>
      <c r="G17" s="145">
        <v>1</v>
      </c>
      <c r="H17" s="145"/>
      <c r="I17" s="145"/>
      <c r="J17" s="145"/>
      <c r="K17" s="145"/>
      <c r="L17" s="145"/>
      <c r="M17" s="145"/>
      <c r="N17" s="145">
        <v>1</v>
      </c>
      <c r="O17" s="145"/>
      <c r="P17" s="145"/>
      <c r="Q17" s="145"/>
      <c r="R17" s="145"/>
      <c r="S17" s="145"/>
      <c r="T17" s="145">
        <v>2</v>
      </c>
      <c r="U17" s="144">
        <f t="shared" si="1"/>
        <v>0</v>
      </c>
      <c r="V17" s="147">
        <f t="shared" si="2"/>
        <v>0</v>
      </c>
      <c r="W17" s="147">
        <f t="shared" si="3"/>
        <v>0</v>
      </c>
      <c r="X17" s="147">
        <f t="shared" si="4"/>
        <v>0</v>
      </c>
      <c r="Z17" s="113"/>
      <c r="AA17" s="120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3"/>
      <c r="AN17" s="122" t="s">
        <v>20</v>
      </c>
      <c r="AO17" s="111" t="s">
        <v>55</v>
      </c>
      <c r="AQ17" s="122" t="s">
        <v>33</v>
      </c>
      <c r="AR17" s="111" t="s">
        <v>56</v>
      </c>
      <c r="AS17" s="113"/>
    </row>
    <row r="18" spans="1:45" x14ac:dyDescent="0.3">
      <c r="A18" s="116">
        <v>6</v>
      </c>
      <c r="B18" s="117">
        <v>74</v>
      </c>
      <c r="C18" s="71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Z18" s="113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3"/>
      <c r="AN18" s="122" t="s">
        <v>21</v>
      </c>
      <c r="AO18" s="111" t="s">
        <v>57</v>
      </c>
      <c r="AQ18" s="122" t="s">
        <v>24</v>
      </c>
      <c r="AR18" s="111" t="s">
        <v>58</v>
      </c>
      <c r="AS18" s="113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Z19" s="113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3"/>
      <c r="AN19" s="122" t="s">
        <v>22</v>
      </c>
      <c r="AO19" s="111" t="s">
        <v>59</v>
      </c>
      <c r="AQ19" s="122" t="s">
        <v>78</v>
      </c>
      <c r="AR19" s="111" t="s">
        <v>60</v>
      </c>
      <c r="AS19" s="113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2</v>
      </c>
      <c r="F20" s="144">
        <f t="shared" si="0"/>
        <v>0</v>
      </c>
      <c r="G20" s="145">
        <v>1</v>
      </c>
      <c r="H20" s="145"/>
      <c r="I20" s="145"/>
      <c r="J20" s="145"/>
      <c r="K20" s="145"/>
      <c r="L20" s="145"/>
      <c r="M20" s="145">
        <v>2</v>
      </c>
      <c r="N20" s="145"/>
      <c r="O20" s="145"/>
      <c r="P20" s="145"/>
      <c r="Q20" s="145"/>
      <c r="R20" s="145"/>
      <c r="S20" s="145"/>
      <c r="T20" s="145"/>
      <c r="U20" s="144">
        <f t="shared" si="1"/>
        <v>0</v>
      </c>
      <c r="V20" s="147" t="e">
        <f t="shared" si="2"/>
        <v>#DIV/0!</v>
      </c>
      <c r="W20" s="147">
        <f t="shared" si="3"/>
        <v>1</v>
      </c>
      <c r="X20" s="147" t="e">
        <f t="shared" si="4"/>
        <v>#DIV/0!</v>
      </c>
      <c r="Z20" s="113"/>
      <c r="AM20" s="113"/>
      <c r="AN20" s="122" t="s">
        <v>23</v>
      </c>
      <c r="AO20" s="111" t="s">
        <v>61</v>
      </c>
      <c r="AQ20" s="122" t="s">
        <v>34</v>
      </c>
      <c r="AR20" s="111" t="s">
        <v>62</v>
      </c>
      <c r="AS20" s="113"/>
    </row>
    <row r="21" spans="1:45" x14ac:dyDescent="0.3">
      <c r="A21" s="116">
        <v>9</v>
      </c>
      <c r="B21" s="117">
        <v>8</v>
      </c>
      <c r="C21" s="71" t="s">
        <v>161</v>
      </c>
      <c r="D21" s="154"/>
      <c r="E21" s="156"/>
      <c r="F21" s="155">
        <f t="shared" si="0"/>
        <v>0</v>
      </c>
      <c r="G21" s="156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Z21" s="113"/>
      <c r="AA21" s="120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3"/>
      <c r="AN21" s="122" t="s">
        <v>24</v>
      </c>
      <c r="AO21" s="111" t="s">
        <v>63</v>
      </c>
      <c r="AQ21" s="122" t="s">
        <v>35</v>
      </c>
      <c r="AR21" s="111" t="s">
        <v>64</v>
      </c>
      <c r="AS21" s="113"/>
    </row>
    <row r="22" spans="1:45" x14ac:dyDescent="0.3">
      <c r="A22" s="116">
        <v>10</v>
      </c>
      <c r="B22" s="117">
        <v>25</v>
      </c>
      <c r="C22" s="71" t="s">
        <v>127</v>
      </c>
      <c r="D22" s="154"/>
      <c r="E22" s="154"/>
      <c r="F22" s="155">
        <f t="shared" si="0"/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>
        <f t="shared" si="1"/>
        <v>0</v>
      </c>
      <c r="V22" s="156" t="e">
        <f t="shared" si="2"/>
        <v>#DIV/0!</v>
      </c>
      <c r="W22" s="156" t="e">
        <f t="shared" si="3"/>
        <v>#DIV/0!</v>
      </c>
      <c r="X22" s="156" t="e">
        <f t="shared" si="4"/>
        <v>#DIV/0!</v>
      </c>
      <c r="AN22" s="122" t="s">
        <v>78</v>
      </c>
      <c r="AO22" s="111" t="s">
        <v>65</v>
      </c>
      <c r="AQ22" s="122" t="s">
        <v>66</v>
      </c>
      <c r="AR22" s="111" t="s">
        <v>67</v>
      </c>
      <c r="AS22" s="113"/>
    </row>
    <row r="23" spans="1:45" x14ac:dyDescent="0.3">
      <c r="A23" s="116">
        <v>11</v>
      </c>
      <c r="B23" s="117">
        <v>44</v>
      </c>
      <c r="C23" s="71" t="s">
        <v>128</v>
      </c>
      <c r="D23" s="145">
        <v>1</v>
      </c>
      <c r="E23" s="145">
        <v>4</v>
      </c>
      <c r="F23" s="144">
        <f t="shared" si="0"/>
        <v>4</v>
      </c>
      <c r="G23" s="145">
        <v>3</v>
      </c>
      <c r="H23" s="145">
        <v>3</v>
      </c>
      <c r="I23" s="145">
        <v>2</v>
      </c>
      <c r="J23" s="145">
        <v>1</v>
      </c>
      <c r="K23" s="145"/>
      <c r="L23" s="145"/>
      <c r="M23" s="145"/>
      <c r="N23" s="145">
        <v>1</v>
      </c>
      <c r="O23" s="145"/>
      <c r="P23" s="145"/>
      <c r="Q23" s="145"/>
      <c r="R23" s="145"/>
      <c r="S23" s="145"/>
      <c r="T23" s="145">
        <v>4</v>
      </c>
      <c r="U23" s="144">
        <f t="shared" si="1"/>
        <v>4</v>
      </c>
      <c r="V23" s="147">
        <f t="shared" si="2"/>
        <v>1</v>
      </c>
      <c r="W23" s="147">
        <f t="shared" si="3"/>
        <v>0.75</v>
      </c>
      <c r="X23" s="147">
        <f t="shared" si="4"/>
        <v>0.75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122" t="s">
        <v>25</v>
      </c>
      <c r="AO23" s="111" t="s">
        <v>68</v>
      </c>
      <c r="AQ23" s="122" t="s">
        <v>69</v>
      </c>
      <c r="AR23" s="111" t="s">
        <v>70</v>
      </c>
      <c r="AS23" s="113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5</v>
      </c>
      <c r="F24" s="144">
        <f t="shared" si="0"/>
        <v>5</v>
      </c>
      <c r="G24" s="145">
        <v>4</v>
      </c>
      <c r="H24" s="145">
        <v>3</v>
      </c>
      <c r="I24" s="145">
        <v>3</v>
      </c>
      <c r="J24" s="145"/>
      <c r="K24" s="145"/>
      <c r="L24" s="145"/>
      <c r="M24" s="145"/>
      <c r="N24" s="145">
        <v>2</v>
      </c>
      <c r="O24" s="145"/>
      <c r="P24" s="145"/>
      <c r="Q24" s="145"/>
      <c r="R24" s="145"/>
      <c r="S24" s="145"/>
      <c r="T24" s="145">
        <v>3</v>
      </c>
      <c r="U24" s="144">
        <f t="shared" si="1"/>
        <v>3</v>
      </c>
      <c r="V24" s="147">
        <f t="shared" si="2"/>
        <v>0.6</v>
      </c>
      <c r="W24" s="147">
        <f t="shared" si="3"/>
        <v>0.6</v>
      </c>
      <c r="X24" s="147">
        <f t="shared" si="4"/>
        <v>0.6</v>
      </c>
      <c r="AN24" s="122" t="s">
        <v>26</v>
      </c>
      <c r="AO24" s="111" t="s">
        <v>71</v>
      </c>
      <c r="AQ24" s="122" t="s">
        <v>36</v>
      </c>
      <c r="AR24" s="111" t="s">
        <v>72</v>
      </c>
      <c r="AS24" s="113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125"/>
      <c r="AE25" s="127"/>
      <c r="AF25" s="127"/>
      <c r="AG25" s="127"/>
      <c r="AH25" s="127"/>
      <c r="AI25" s="127"/>
      <c r="AJ25" s="127"/>
      <c r="AK25" s="127"/>
      <c r="AL25" s="127"/>
      <c r="AM25" s="127"/>
      <c r="AN25" s="122" t="s">
        <v>76</v>
      </c>
      <c r="AO25" s="111" t="s">
        <v>77</v>
      </c>
      <c r="AQ25" s="122" t="s">
        <v>37</v>
      </c>
      <c r="AR25" s="111" t="s">
        <v>74</v>
      </c>
      <c r="AS25" s="113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4"/>
      <c r="AQ26" s="113"/>
      <c r="AS26" s="113"/>
    </row>
    <row r="27" spans="1:45" x14ac:dyDescent="0.3">
      <c r="A27" s="116">
        <v>15</v>
      </c>
      <c r="B27" s="117">
        <v>55</v>
      </c>
      <c r="C27" s="71" t="s">
        <v>130</v>
      </c>
      <c r="D27" s="145">
        <v>1</v>
      </c>
      <c r="E27" s="145">
        <v>3</v>
      </c>
      <c r="F27" s="144">
        <f t="shared" si="0"/>
        <v>3</v>
      </c>
      <c r="G27" s="145">
        <v>2</v>
      </c>
      <c r="H27" s="145">
        <v>2</v>
      </c>
      <c r="I27" s="145"/>
      <c r="J27" s="145">
        <v>2</v>
      </c>
      <c r="K27" s="145"/>
      <c r="L27" s="145"/>
      <c r="M27" s="145"/>
      <c r="N27" s="145"/>
      <c r="O27" s="145"/>
      <c r="P27" s="145"/>
      <c r="Q27" s="145"/>
      <c r="R27" s="145">
        <v>1</v>
      </c>
      <c r="S27" s="145"/>
      <c r="T27" s="145">
        <v>2</v>
      </c>
      <c r="U27" s="144">
        <f t="shared" si="1"/>
        <v>4</v>
      </c>
      <c r="V27" s="147">
        <f t="shared" si="2"/>
        <v>1.3333333333333333</v>
      </c>
      <c r="W27" s="147">
        <f t="shared" si="3"/>
        <v>0.66666666666666663</v>
      </c>
      <c r="X27" s="147">
        <f t="shared" si="4"/>
        <v>0.66666666666666663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126"/>
      <c r="AO27" s="123"/>
      <c r="AQ27" s="113"/>
      <c r="AS27" s="113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128"/>
      <c r="AE28" s="136"/>
      <c r="AF28" s="129" t="s">
        <v>34</v>
      </c>
      <c r="AG28" s="129" t="s">
        <v>35</v>
      </c>
      <c r="AH28" s="129" t="s">
        <v>93</v>
      </c>
      <c r="AI28" s="138"/>
      <c r="AJ28" s="129" t="s">
        <v>91</v>
      </c>
      <c r="AK28" s="129" t="s">
        <v>92</v>
      </c>
      <c r="AL28" s="140"/>
      <c r="AM28" s="136"/>
      <c r="AN28" s="129" t="s">
        <v>76</v>
      </c>
      <c r="AO28" s="129" t="s">
        <v>69</v>
      </c>
      <c r="AQ28" s="113"/>
      <c r="AS28" s="113"/>
    </row>
    <row r="29" spans="1:45" x14ac:dyDescent="0.3">
      <c r="A29" s="116">
        <v>17</v>
      </c>
      <c r="B29" s="117">
        <v>11</v>
      </c>
      <c r="C29" s="71" t="s">
        <v>132</v>
      </c>
      <c r="D29" s="145">
        <v>1</v>
      </c>
      <c r="E29" s="145">
        <v>2</v>
      </c>
      <c r="F29" s="144">
        <f t="shared" si="0"/>
        <v>1</v>
      </c>
      <c r="G29" s="145">
        <v>2</v>
      </c>
      <c r="H29" s="145">
        <v>1</v>
      </c>
      <c r="I29" s="145"/>
      <c r="J29" s="145"/>
      <c r="K29" s="145">
        <v>1</v>
      </c>
      <c r="L29" s="145"/>
      <c r="M29" s="145">
        <v>1</v>
      </c>
      <c r="N29" s="145"/>
      <c r="O29" s="145"/>
      <c r="P29" s="145"/>
      <c r="Q29" s="145"/>
      <c r="R29" s="145"/>
      <c r="S29" s="145"/>
      <c r="T29" s="145"/>
      <c r="U29" s="144">
        <f t="shared" si="1"/>
        <v>3</v>
      </c>
      <c r="V29" s="147">
        <f t="shared" si="2"/>
        <v>3</v>
      </c>
      <c r="W29" s="147">
        <f t="shared" si="3"/>
        <v>1</v>
      </c>
      <c r="X29" s="147">
        <f t="shared" si="4"/>
        <v>1</v>
      </c>
      <c r="AB29" s="213"/>
      <c r="AC29" s="213"/>
      <c r="AD29" s="128"/>
      <c r="AE29" s="137"/>
      <c r="AF29" s="130">
        <v>1</v>
      </c>
      <c r="AG29" s="130">
        <v>0</v>
      </c>
      <c r="AH29" s="130">
        <v>0</v>
      </c>
      <c r="AI29" s="139"/>
      <c r="AJ29" s="130">
        <v>21</v>
      </c>
      <c r="AK29" s="130">
        <v>0</v>
      </c>
      <c r="AL29" s="141"/>
      <c r="AM29" s="137"/>
      <c r="AN29" s="142">
        <f>SUM(H13:H38)/SUM(F13:F38)</f>
        <v>0.5714285714285714</v>
      </c>
      <c r="AO29" s="146">
        <f>SUM(G41:G44)/SUM(E41:E44)*7</f>
        <v>0</v>
      </c>
      <c r="AQ29" s="113"/>
      <c r="AS29" s="113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AB30" s="177"/>
      <c r="AC30" s="177"/>
      <c r="AD30" s="128"/>
      <c r="AE30" s="132"/>
      <c r="AF30" s="132"/>
      <c r="AG30" s="132"/>
      <c r="AH30" s="132"/>
      <c r="AI30" s="133"/>
      <c r="AJ30" s="132"/>
      <c r="AK30" s="132"/>
      <c r="AL30" s="132"/>
      <c r="AM30" s="132"/>
      <c r="AN30" s="133"/>
      <c r="AO30" s="133"/>
      <c r="AQ30" s="113"/>
      <c r="AS30" s="113"/>
    </row>
    <row r="31" spans="1:45" x14ac:dyDescent="0.3">
      <c r="A31" s="116">
        <v>19</v>
      </c>
      <c r="B31" s="117">
        <v>43</v>
      </c>
      <c r="C31" s="71" t="s">
        <v>134</v>
      </c>
      <c r="D31" s="145">
        <v>1</v>
      </c>
      <c r="E31" s="145">
        <v>4</v>
      </c>
      <c r="F31" s="144">
        <f t="shared" si="0"/>
        <v>4</v>
      </c>
      <c r="G31" s="145">
        <v>1</v>
      </c>
      <c r="H31" s="145">
        <v>2</v>
      </c>
      <c r="I31" s="145">
        <v>1</v>
      </c>
      <c r="J31" s="145"/>
      <c r="K31" s="145">
        <v>1</v>
      </c>
      <c r="L31" s="145"/>
      <c r="M31" s="145"/>
      <c r="N31" s="145"/>
      <c r="O31" s="145"/>
      <c r="P31" s="145"/>
      <c r="Q31" s="145"/>
      <c r="R31" s="145"/>
      <c r="S31" s="145"/>
      <c r="T31" s="145">
        <v>3</v>
      </c>
      <c r="U31" s="144">
        <f t="shared" si="1"/>
        <v>4</v>
      </c>
      <c r="V31" s="147">
        <f t="shared" si="2"/>
        <v>1</v>
      </c>
      <c r="W31" s="147">
        <f t="shared" si="3"/>
        <v>0.5</v>
      </c>
      <c r="X31" s="147">
        <f t="shared" si="4"/>
        <v>0.5</v>
      </c>
      <c r="AB31" s="177"/>
      <c r="AC31" s="177"/>
      <c r="AD31" s="128"/>
      <c r="AE31" s="132"/>
      <c r="AF31" s="132"/>
      <c r="AG31" s="132"/>
      <c r="AH31" s="132"/>
      <c r="AI31" s="133"/>
      <c r="AJ31" s="132"/>
      <c r="AK31" s="132"/>
      <c r="AL31" s="132"/>
      <c r="AM31" s="132"/>
      <c r="AN31" s="133"/>
      <c r="AO31" s="133"/>
      <c r="AQ31" s="113"/>
      <c r="AS31" s="113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AB32" s="177"/>
      <c r="AC32" s="177"/>
      <c r="AD32" s="128"/>
      <c r="AE32" s="132"/>
      <c r="AF32" s="132"/>
      <c r="AG32" s="132"/>
      <c r="AH32" s="132"/>
      <c r="AI32" s="133"/>
      <c r="AJ32" s="132"/>
      <c r="AK32" s="132"/>
      <c r="AL32" s="132"/>
      <c r="AM32" s="132"/>
      <c r="AN32" s="133"/>
      <c r="AO32" s="133"/>
      <c r="AQ32" s="113"/>
      <c r="AS32" s="113"/>
    </row>
    <row r="33" spans="1:45" x14ac:dyDescent="0.3">
      <c r="A33" s="116">
        <v>21</v>
      </c>
      <c r="B33" s="117">
        <v>15</v>
      </c>
      <c r="C33" s="71" t="s">
        <v>136</v>
      </c>
      <c r="D33" s="145">
        <v>1</v>
      </c>
      <c r="E33" s="145">
        <v>3</v>
      </c>
      <c r="F33" s="144">
        <f t="shared" si="0"/>
        <v>3</v>
      </c>
      <c r="G33" s="145">
        <v>1</v>
      </c>
      <c r="H33" s="145">
        <v>1</v>
      </c>
      <c r="I33" s="145"/>
      <c r="J33" s="145">
        <v>1</v>
      </c>
      <c r="K33" s="145"/>
      <c r="L33" s="145"/>
      <c r="M33" s="145"/>
      <c r="N33" s="145"/>
      <c r="O33" s="145"/>
      <c r="P33" s="145"/>
      <c r="Q33" s="145"/>
      <c r="R33" s="145">
        <v>1</v>
      </c>
      <c r="S33" s="145"/>
      <c r="T33" s="145">
        <v>2</v>
      </c>
      <c r="U33" s="144">
        <f t="shared" si="1"/>
        <v>2</v>
      </c>
      <c r="V33" s="147">
        <f t="shared" si="2"/>
        <v>0.66666666666666663</v>
      </c>
      <c r="W33" s="147">
        <f t="shared" si="3"/>
        <v>0.33333333333333331</v>
      </c>
      <c r="X33" s="147">
        <f t="shared" si="4"/>
        <v>0.33333333333333331</v>
      </c>
      <c r="AB33" s="177"/>
      <c r="AC33" s="177"/>
      <c r="AD33" s="128"/>
      <c r="AE33" s="132"/>
      <c r="AF33" s="132"/>
      <c r="AG33" s="132"/>
      <c r="AH33" s="132"/>
      <c r="AI33" s="133"/>
      <c r="AJ33" s="132"/>
      <c r="AK33" s="132"/>
      <c r="AL33" s="132"/>
      <c r="AM33" s="132"/>
      <c r="AN33" s="133"/>
      <c r="AO33" s="133"/>
      <c r="AQ33" s="113"/>
      <c r="AS33" s="113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AB34" s="177"/>
      <c r="AC34" s="177"/>
      <c r="AD34" s="128"/>
      <c r="AE34" s="132"/>
      <c r="AF34" s="132"/>
      <c r="AG34" s="132"/>
      <c r="AH34" s="132"/>
      <c r="AI34" s="133"/>
      <c r="AJ34" s="132"/>
      <c r="AK34" s="132"/>
      <c r="AL34" s="132"/>
      <c r="AM34" s="132"/>
      <c r="AN34" s="133"/>
      <c r="AO34" s="133"/>
      <c r="AQ34" s="113"/>
      <c r="AS34" s="113"/>
    </row>
    <row r="35" spans="1:45" x14ac:dyDescent="0.3">
      <c r="A35" s="116">
        <v>23</v>
      </c>
      <c r="B35" s="117" t="s">
        <v>160</v>
      </c>
      <c r="C35" s="71" t="s">
        <v>177</v>
      </c>
      <c r="D35" s="145">
        <v>1</v>
      </c>
      <c r="E35" s="145">
        <v>4</v>
      </c>
      <c r="F35" s="144">
        <f t="shared" si="0"/>
        <v>4</v>
      </c>
      <c r="G35" s="145">
        <v>1</v>
      </c>
      <c r="H35" s="145">
        <v>2</v>
      </c>
      <c r="I35" s="145">
        <v>1</v>
      </c>
      <c r="J35" s="145">
        <v>1</v>
      </c>
      <c r="K35" s="145"/>
      <c r="L35" s="145"/>
      <c r="M35" s="145"/>
      <c r="N35" s="145"/>
      <c r="O35" s="145"/>
      <c r="P35" s="145"/>
      <c r="Q35" s="145"/>
      <c r="R35" s="145">
        <v>2</v>
      </c>
      <c r="S35" s="145"/>
      <c r="T35" s="145"/>
      <c r="U35" s="144">
        <f t="shared" si="1"/>
        <v>3</v>
      </c>
      <c r="V35" s="147">
        <f t="shared" si="2"/>
        <v>0.75</v>
      </c>
      <c r="W35" s="147">
        <f t="shared" si="3"/>
        <v>0.5</v>
      </c>
      <c r="X35" s="147">
        <f t="shared" si="4"/>
        <v>0.5</v>
      </c>
    </row>
    <row r="36" spans="1:45" x14ac:dyDescent="0.3">
      <c r="A36" s="116">
        <v>24</v>
      </c>
      <c r="B36" s="117" t="s">
        <v>160</v>
      </c>
      <c r="C36" s="118" t="s">
        <v>178</v>
      </c>
      <c r="D36" s="145">
        <v>1</v>
      </c>
      <c r="E36" s="145">
        <v>4</v>
      </c>
      <c r="F36" s="144">
        <f t="shared" si="0"/>
        <v>3</v>
      </c>
      <c r="G36" s="145">
        <v>2</v>
      </c>
      <c r="H36" s="145">
        <v>2</v>
      </c>
      <c r="I36" s="145"/>
      <c r="J36" s="145">
        <v>1</v>
      </c>
      <c r="K36" s="145"/>
      <c r="L36" s="145">
        <v>1</v>
      </c>
      <c r="M36" s="145">
        <v>1</v>
      </c>
      <c r="N36" s="145"/>
      <c r="O36" s="145"/>
      <c r="P36" s="145"/>
      <c r="Q36" s="145"/>
      <c r="R36" s="145"/>
      <c r="S36" s="145"/>
      <c r="T36" s="145">
        <v>1</v>
      </c>
      <c r="U36" s="144">
        <f t="shared" si="1"/>
        <v>6</v>
      </c>
      <c r="V36" s="147">
        <f t="shared" si="2"/>
        <v>2</v>
      </c>
      <c r="W36" s="147">
        <f t="shared" si="3"/>
        <v>0.75</v>
      </c>
      <c r="X36" s="147">
        <f t="shared" si="4"/>
        <v>0.66666666666666663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154"/>
      <c r="E37" s="154"/>
      <c r="F37" s="155">
        <f t="shared" si="0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>
        <f t="shared" si="1"/>
        <v>0</v>
      </c>
      <c r="V37" s="156" t="e">
        <f t="shared" si="2"/>
        <v>#DIV/0!</v>
      </c>
      <c r="W37" s="156" t="e">
        <f t="shared" si="3"/>
        <v>#DIV/0!</v>
      </c>
      <c r="X37" s="156" t="e">
        <f t="shared" si="4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</row>
    <row r="41" spans="1:45" x14ac:dyDescent="0.3">
      <c r="A41" s="116">
        <v>1</v>
      </c>
      <c r="B41" s="117">
        <v>6</v>
      </c>
      <c r="C41" s="118" t="s">
        <v>119</v>
      </c>
      <c r="D41" s="145">
        <v>1</v>
      </c>
      <c r="E41" s="148">
        <v>5</v>
      </c>
      <c r="F41" s="145">
        <v>0</v>
      </c>
      <c r="G41" s="145">
        <v>0</v>
      </c>
      <c r="H41" s="145">
        <v>15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13</v>
      </c>
      <c r="O41" s="145">
        <v>1</v>
      </c>
      <c r="P41" s="145">
        <v>0</v>
      </c>
      <c r="Q41" s="145">
        <v>1</v>
      </c>
      <c r="R41" s="145">
        <v>1</v>
      </c>
      <c r="S41" s="147">
        <f>I41/(H41-K41-M3)</f>
        <v>0</v>
      </c>
      <c r="T41" s="149">
        <f>G41/E41*7</f>
        <v>0</v>
      </c>
      <c r="U41" s="152"/>
      <c r="V41" s="134"/>
      <c r="W41" s="134"/>
      <c r="X41" s="151"/>
    </row>
    <row r="42" spans="1:45" x14ac:dyDescent="0.3">
      <c r="A42" s="116">
        <v>2</v>
      </c>
      <c r="B42" s="117">
        <v>8</v>
      </c>
      <c r="C42" s="118" t="s">
        <v>126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</row>
    <row r="43" spans="1:45" x14ac:dyDescent="0.3">
      <c r="A43" s="116">
        <v>3</v>
      </c>
      <c r="B43" s="117">
        <v>55</v>
      </c>
      <c r="C43" s="118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152"/>
      <c r="V43" s="134"/>
      <c r="W43" s="134"/>
      <c r="X43" s="151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65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</row>
    <row r="45" spans="1:45" x14ac:dyDescent="0.3">
      <c r="A45" s="116"/>
      <c r="B45" s="117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</row>
    <row r="46" spans="1:45" x14ac:dyDescent="0.3"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1" spans="1:45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5" ht="15.6" customHeight="1" x14ac:dyDescent="0.3">
      <c r="A2" s="103"/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A3" s="103"/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A4" s="103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107"/>
      <c r="B5" s="108"/>
      <c r="C5" s="180" t="s">
        <v>0</v>
      </c>
      <c r="D5" s="180"/>
      <c r="E5" s="232">
        <v>41502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41511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107"/>
      <c r="B6" s="108"/>
      <c r="C6" s="180" t="s">
        <v>2</v>
      </c>
      <c r="D6" s="180"/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107"/>
      <c r="B7" s="108"/>
      <c r="C7" s="180" t="s">
        <v>4</v>
      </c>
      <c r="D7" s="180"/>
      <c r="E7" s="231" t="s">
        <v>141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107"/>
      <c r="B8" s="108"/>
      <c r="C8" s="180" t="s">
        <v>6</v>
      </c>
      <c r="D8" s="180"/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15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107"/>
      <c r="B9" s="108"/>
      <c r="C9" s="180" t="s">
        <v>8</v>
      </c>
      <c r="D9" s="180"/>
      <c r="E9" s="230" t="s">
        <v>187</v>
      </c>
      <c r="F9" s="230"/>
      <c r="G9" s="230"/>
      <c r="H9" s="230"/>
      <c r="I9" s="230"/>
      <c r="J9" s="230"/>
      <c r="K9" s="230"/>
      <c r="L9" s="180"/>
      <c r="M9" s="202" t="s">
        <v>9</v>
      </c>
      <c r="N9" s="202"/>
      <c r="O9" s="202"/>
      <c r="P9" s="230" t="s">
        <v>188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A10" s="103"/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A11" s="103"/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Y12" s="104"/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154"/>
      <c r="E13" s="154"/>
      <c r="F13" s="155">
        <f t="shared" ref="F13:F36" si="0"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Y13" s="10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4</v>
      </c>
      <c r="F14" s="144">
        <f t="shared" si="0"/>
        <v>4</v>
      </c>
      <c r="G14" s="145">
        <v>3</v>
      </c>
      <c r="H14" s="145">
        <v>3</v>
      </c>
      <c r="I14" s="145">
        <v>2</v>
      </c>
      <c r="J14" s="145"/>
      <c r="K14" s="145"/>
      <c r="L14" s="145">
        <v>1</v>
      </c>
      <c r="M14" s="145"/>
      <c r="N14" s="145"/>
      <c r="O14" s="145"/>
      <c r="P14" s="145"/>
      <c r="Q14" s="145"/>
      <c r="R14" s="145"/>
      <c r="S14" s="145"/>
      <c r="T14" s="145"/>
      <c r="U14" s="144">
        <f>I14+2*J14+3*K14+4*L14</f>
        <v>6</v>
      </c>
      <c r="V14" s="147">
        <f>(I14+(2*J14)+(3*K14)+(4*L14))/F14</f>
        <v>1.5</v>
      </c>
      <c r="W14" s="147">
        <f>(H14+M14+P14)/(F14+M14+P14+Q14)</f>
        <v>0.75</v>
      </c>
      <c r="X14" s="147">
        <f>H14/F14</f>
        <v>0.75</v>
      </c>
      <c r="Y14" s="10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36" si="1">I15+2*J15+3*K15+4*L15</f>
        <v>0</v>
      </c>
      <c r="V15" s="156" t="e">
        <f t="shared" ref="V15:V36" si="2">(I15+(2*J15)+(3*K15)+(4*L15))/F15</f>
        <v>#DIV/0!</v>
      </c>
      <c r="W15" s="156" t="e">
        <f t="shared" ref="W15:W36" si="3">(H15+M15+P15)/(F15+M15+P15+Q15)</f>
        <v>#DIV/0!</v>
      </c>
      <c r="X15" s="156" t="e">
        <f t="shared" ref="X15:X36" si="4">H15/F15</f>
        <v>#DIV/0!</v>
      </c>
      <c r="Y15" s="10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145">
        <v>1</v>
      </c>
      <c r="E16" s="145">
        <v>3</v>
      </c>
      <c r="F16" s="144">
        <f t="shared" si="0"/>
        <v>3</v>
      </c>
      <c r="G16" s="145"/>
      <c r="H16" s="145">
        <v>3</v>
      </c>
      <c r="I16" s="145">
        <v>2</v>
      </c>
      <c r="J16" s="145">
        <v>1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4">
        <f t="shared" si="1"/>
        <v>4</v>
      </c>
      <c r="V16" s="147">
        <f t="shared" si="2"/>
        <v>1.3333333333333333</v>
      </c>
      <c r="W16" s="147">
        <f t="shared" si="3"/>
        <v>1</v>
      </c>
      <c r="X16" s="147">
        <f t="shared" si="4"/>
        <v>1</v>
      </c>
      <c r="Y16" s="10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4</v>
      </c>
      <c r="F17" s="144">
        <f t="shared" si="0"/>
        <v>3</v>
      </c>
      <c r="G17" s="145">
        <v>1</v>
      </c>
      <c r="H17" s="145">
        <v>2</v>
      </c>
      <c r="I17" s="145">
        <v>1</v>
      </c>
      <c r="J17" s="145">
        <v>1</v>
      </c>
      <c r="K17" s="145"/>
      <c r="L17" s="145"/>
      <c r="M17" s="145">
        <v>1</v>
      </c>
      <c r="N17" s="145"/>
      <c r="O17" s="145"/>
      <c r="P17" s="145"/>
      <c r="Q17" s="145"/>
      <c r="R17" s="145"/>
      <c r="S17" s="145"/>
      <c r="T17" s="145"/>
      <c r="U17" s="144">
        <f t="shared" si="1"/>
        <v>3</v>
      </c>
      <c r="V17" s="147">
        <f t="shared" si="2"/>
        <v>1</v>
      </c>
      <c r="W17" s="147">
        <f t="shared" si="3"/>
        <v>0.75</v>
      </c>
      <c r="X17" s="147">
        <f t="shared" si="4"/>
        <v>0.66666666666666663</v>
      </c>
      <c r="Y17" s="10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Y18" s="10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Y19" s="10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4</v>
      </c>
      <c r="F20" s="144">
        <f t="shared" si="0"/>
        <v>4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>
        <v>1</v>
      </c>
      <c r="S20" s="145"/>
      <c r="T20" s="145"/>
      <c r="U20" s="144">
        <f t="shared" si="1"/>
        <v>0</v>
      </c>
      <c r="V20" s="147">
        <f t="shared" si="2"/>
        <v>0</v>
      </c>
      <c r="W20" s="147">
        <f t="shared" si="3"/>
        <v>0</v>
      </c>
      <c r="X20" s="147">
        <f t="shared" si="4"/>
        <v>0</v>
      </c>
      <c r="Y20" s="10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Y21" s="10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145">
        <v>1</v>
      </c>
      <c r="E22" s="145">
        <v>4</v>
      </c>
      <c r="F22" s="144">
        <f t="shared" si="0"/>
        <v>4</v>
      </c>
      <c r="G22" s="145">
        <v>1</v>
      </c>
      <c r="H22" s="145">
        <v>2</v>
      </c>
      <c r="I22" s="145">
        <v>2</v>
      </c>
      <c r="J22" s="145"/>
      <c r="K22" s="145"/>
      <c r="L22" s="145"/>
      <c r="M22" s="145"/>
      <c r="N22" s="145"/>
      <c r="O22" s="145"/>
      <c r="P22" s="145"/>
      <c r="Q22" s="145"/>
      <c r="R22" s="145">
        <v>1</v>
      </c>
      <c r="S22" s="145"/>
      <c r="T22" s="145">
        <v>1</v>
      </c>
      <c r="U22" s="144">
        <f t="shared" si="1"/>
        <v>2</v>
      </c>
      <c r="V22" s="147">
        <f t="shared" si="2"/>
        <v>0.5</v>
      </c>
      <c r="W22" s="147">
        <f t="shared" si="3"/>
        <v>0.5</v>
      </c>
      <c r="X22" s="147">
        <f t="shared" si="4"/>
        <v>0.5</v>
      </c>
      <c r="Y22" s="10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145">
        <v>1</v>
      </c>
      <c r="E23" s="145">
        <v>4</v>
      </c>
      <c r="F23" s="144">
        <f t="shared" si="0"/>
        <v>4</v>
      </c>
      <c r="G23" s="145">
        <v>1</v>
      </c>
      <c r="H23" s="145">
        <v>2</v>
      </c>
      <c r="I23" s="145">
        <v>1</v>
      </c>
      <c r="J23" s="145">
        <v>1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4">
        <f t="shared" si="1"/>
        <v>3</v>
      </c>
      <c r="V23" s="147">
        <f t="shared" si="2"/>
        <v>0.75</v>
      </c>
      <c r="W23" s="147">
        <f t="shared" si="3"/>
        <v>0.5</v>
      </c>
      <c r="X23" s="147">
        <f t="shared" si="4"/>
        <v>0.5</v>
      </c>
      <c r="Y23" s="10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4</v>
      </c>
      <c r="F24" s="144">
        <f t="shared" si="0"/>
        <v>3</v>
      </c>
      <c r="G24" s="145"/>
      <c r="H24" s="145">
        <v>1</v>
      </c>
      <c r="I24" s="145">
        <v>1</v>
      </c>
      <c r="J24" s="145"/>
      <c r="K24" s="145"/>
      <c r="L24" s="145"/>
      <c r="M24" s="145">
        <v>1</v>
      </c>
      <c r="N24" s="145"/>
      <c r="O24" s="145"/>
      <c r="P24" s="145"/>
      <c r="Q24" s="145"/>
      <c r="R24" s="145">
        <v>1</v>
      </c>
      <c r="S24" s="145"/>
      <c r="T24" s="145"/>
      <c r="U24" s="144">
        <f t="shared" si="1"/>
        <v>1</v>
      </c>
      <c r="V24" s="147">
        <f t="shared" si="2"/>
        <v>0.33333333333333331</v>
      </c>
      <c r="W24" s="147">
        <f t="shared" si="3"/>
        <v>0.5</v>
      </c>
      <c r="X24" s="147">
        <f t="shared" si="4"/>
        <v>0.33333333333333331</v>
      </c>
      <c r="Y24" s="10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10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10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154"/>
      <c r="E27" s="154"/>
      <c r="F27" s="155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Y27" s="10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10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104"/>
      <c r="AB29" s="213"/>
      <c r="AC29" s="213"/>
      <c r="AD29" s="29"/>
      <c r="AE29" s="44"/>
      <c r="AF29" s="31">
        <v>1</v>
      </c>
      <c r="AG29" s="31"/>
      <c r="AH29" s="31"/>
      <c r="AI29" s="46"/>
      <c r="AJ29" s="31">
        <v>8</v>
      </c>
      <c r="AK29" s="31">
        <v>6</v>
      </c>
      <c r="AL29" s="48"/>
      <c r="AM29" s="44"/>
      <c r="AN29" s="49">
        <f>SUM(H13:H38)/SUM(F13:F38)</f>
        <v>0.53125</v>
      </c>
      <c r="AO29" s="58">
        <f>SUM(G41:G44)/SUM(E41:E44)*7</f>
        <v>5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Y30" s="104"/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154"/>
      <c r="E31" s="154"/>
      <c r="F31" s="155">
        <f t="shared" si="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Y31" s="104"/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Y32" s="104"/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54"/>
      <c r="E33" s="154"/>
      <c r="F33" s="155">
        <f t="shared" si="0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Y33" s="104"/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Y34" s="104"/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 t="s">
        <v>160</v>
      </c>
      <c r="C35" s="118" t="s">
        <v>177</v>
      </c>
      <c r="D35" s="145">
        <v>1</v>
      </c>
      <c r="E35" s="145">
        <v>3</v>
      </c>
      <c r="F35" s="164">
        <f t="shared" si="0"/>
        <v>3</v>
      </c>
      <c r="G35" s="145">
        <v>1</v>
      </c>
      <c r="H35" s="145">
        <v>1</v>
      </c>
      <c r="I35" s="145"/>
      <c r="J35" s="145">
        <v>1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64">
        <f t="shared" si="1"/>
        <v>2</v>
      </c>
      <c r="V35" s="147">
        <f t="shared" si="2"/>
        <v>0.66666666666666663</v>
      </c>
      <c r="W35" s="147">
        <f t="shared" si="3"/>
        <v>0.33333333333333331</v>
      </c>
      <c r="X35" s="147">
        <f t="shared" si="4"/>
        <v>0.33333333333333331</v>
      </c>
      <c r="Y35" s="104"/>
    </row>
    <row r="36" spans="1:45" x14ac:dyDescent="0.3">
      <c r="A36" s="116">
        <v>24</v>
      </c>
      <c r="B36" s="117" t="s">
        <v>160</v>
      </c>
      <c r="C36" s="118" t="s">
        <v>178</v>
      </c>
      <c r="D36" s="145">
        <v>1</v>
      </c>
      <c r="E36" s="145">
        <v>4</v>
      </c>
      <c r="F36" s="164">
        <f t="shared" si="0"/>
        <v>4</v>
      </c>
      <c r="G36" s="145">
        <v>1</v>
      </c>
      <c r="H36" s="145">
        <v>3</v>
      </c>
      <c r="I36" s="145">
        <v>2</v>
      </c>
      <c r="J36" s="145">
        <v>1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64">
        <f t="shared" si="1"/>
        <v>4</v>
      </c>
      <c r="V36" s="147">
        <f t="shared" si="2"/>
        <v>1</v>
      </c>
      <c r="W36" s="147">
        <f t="shared" si="3"/>
        <v>0.75</v>
      </c>
      <c r="X36" s="147">
        <f t="shared" si="4"/>
        <v>0.75</v>
      </c>
      <c r="Y36" s="10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7"/>
      <c r="W37" s="147"/>
      <c r="X37" s="147"/>
      <c r="Y37" s="10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  <c r="Y38" s="104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04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  <c r="Y40" s="104"/>
    </row>
    <row r="41" spans="1:45" x14ac:dyDescent="0.3">
      <c r="A41" s="116">
        <v>1</v>
      </c>
      <c r="B41" s="117">
        <v>6</v>
      </c>
      <c r="C41" s="118" t="s">
        <v>119</v>
      </c>
      <c r="D41" s="145">
        <v>1</v>
      </c>
      <c r="E41" s="148">
        <v>7</v>
      </c>
      <c r="F41" s="145">
        <v>6</v>
      </c>
      <c r="G41" s="145">
        <v>5</v>
      </c>
      <c r="H41" s="145">
        <v>35</v>
      </c>
      <c r="I41" s="145">
        <v>13</v>
      </c>
      <c r="J41" s="145">
        <v>1</v>
      </c>
      <c r="K41" s="145">
        <v>0</v>
      </c>
      <c r="L41" s="145">
        <v>0</v>
      </c>
      <c r="M41" s="145">
        <v>1</v>
      </c>
      <c r="N41" s="145">
        <v>6</v>
      </c>
      <c r="O41" s="145">
        <v>1</v>
      </c>
      <c r="P41" s="145">
        <v>0</v>
      </c>
      <c r="Q41" s="145">
        <v>1</v>
      </c>
      <c r="R41" s="145">
        <v>0</v>
      </c>
      <c r="S41" s="147">
        <f>I41/(H41-K41-M3)</f>
        <v>0.37142857142857144</v>
      </c>
      <c r="T41" s="149">
        <f>G41/E41*7</f>
        <v>5</v>
      </c>
      <c r="U41" s="152"/>
      <c r="V41" s="134"/>
      <c r="W41" s="134"/>
      <c r="X41" s="151"/>
      <c r="Y41" s="104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45" x14ac:dyDescent="0.3">
      <c r="A42" s="116">
        <v>2</v>
      </c>
      <c r="B42" s="117">
        <v>8</v>
      </c>
      <c r="C42" s="118" t="s">
        <v>126</v>
      </c>
      <c r="D42" s="154"/>
      <c r="E42" s="181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  <c r="Y42" s="104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45" x14ac:dyDescent="0.3">
      <c r="A43" s="116">
        <v>3</v>
      </c>
      <c r="B43" s="117">
        <v>55</v>
      </c>
      <c r="C43" s="118" t="s">
        <v>130</v>
      </c>
      <c r="D43" s="154"/>
      <c r="E43" s="181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152"/>
      <c r="V43" s="134"/>
      <c r="W43" s="134"/>
      <c r="X43" s="151"/>
      <c r="Y43" s="104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81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  <c r="Y44" s="104"/>
    </row>
    <row r="45" spans="1:45" x14ac:dyDescent="0.3">
      <c r="A45" s="116"/>
      <c r="B45" s="117"/>
      <c r="C45" s="118"/>
      <c r="D45" s="145"/>
      <c r="E45" s="148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7"/>
      <c r="T45" s="149"/>
      <c r="U45" s="152"/>
      <c r="V45" s="134"/>
      <c r="W45" s="134"/>
      <c r="X45" s="151"/>
      <c r="Y45" s="10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  <ignoredErrors>
    <ignoredError sqref="AO2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1" spans="1:45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5" ht="15.6" customHeight="1" x14ac:dyDescent="0.3">
      <c r="A2" s="103"/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A3" s="103"/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A4" s="103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107"/>
      <c r="B5" s="108"/>
      <c r="C5" s="180" t="s">
        <v>0</v>
      </c>
      <c r="D5" s="180"/>
      <c r="E5" s="232">
        <v>41506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41511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107"/>
      <c r="B6" s="108"/>
      <c r="C6" s="180" t="s">
        <v>2</v>
      </c>
      <c r="D6" s="180"/>
      <c r="E6" s="231" t="s">
        <v>191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107"/>
      <c r="B7" s="108"/>
      <c r="C7" s="180" t="s">
        <v>4</v>
      </c>
      <c r="D7" s="180"/>
      <c r="E7" s="231" t="s">
        <v>107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107"/>
      <c r="B8" s="108"/>
      <c r="C8" s="180" t="s">
        <v>6</v>
      </c>
      <c r="D8" s="180"/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16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107"/>
      <c r="B9" s="108"/>
      <c r="C9" s="180" t="s">
        <v>8</v>
      </c>
      <c r="D9" s="180"/>
      <c r="E9" s="230" t="s">
        <v>189</v>
      </c>
      <c r="F9" s="230"/>
      <c r="G9" s="230"/>
      <c r="H9" s="230"/>
      <c r="I9" s="230"/>
      <c r="J9" s="230"/>
      <c r="K9" s="230"/>
      <c r="L9" s="180"/>
      <c r="M9" s="202" t="s">
        <v>9</v>
      </c>
      <c r="N9" s="202"/>
      <c r="O9" s="202"/>
      <c r="P9" s="230" t="s">
        <v>190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A10" s="103"/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A11" s="103"/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Y12" s="104"/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154"/>
      <c r="E13" s="154"/>
      <c r="F13" s="155">
        <f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Y13" s="10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4</v>
      </c>
      <c r="F14" s="144">
        <f t="shared" ref="F14:F36" si="0">E14-M14-P14-Q14</f>
        <v>4</v>
      </c>
      <c r="G14" s="145">
        <v>1</v>
      </c>
      <c r="H14" s="145">
        <v>2</v>
      </c>
      <c r="I14" s="145">
        <v>1</v>
      </c>
      <c r="J14" s="145">
        <v>1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1</v>
      </c>
      <c r="U14" s="144">
        <f t="shared" ref="U14:U36" si="1">I14+2*J14+3*K14+4*L14</f>
        <v>3</v>
      </c>
      <c r="V14" s="147">
        <f t="shared" ref="V14:V36" si="2">(I14+(2*J14)+(3*K14)+(4*L14))/F14</f>
        <v>0.75</v>
      </c>
      <c r="W14" s="147">
        <f t="shared" ref="W14:W36" si="3">(H14+M14+P14)/(F14+M14+P14+Q14)</f>
        <v>0.5</v>
      </c>
      <c r="X14" s="147">
        <f t="shared" ref="X14:X36" si="4">H14/F14</f>
        <v>0.5</v>
      </c>
      <c r="Y14" s="10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si="1"/>
        <v>0</v>
      </c>
      <c r="V15" s="156" t="e">
        <f t="shared" si="2"/>
        <v>#DIV/0!</v>
      </c>
      <c r="W15" s="156" t="e">
        <f t="shared" si="3"/>
        <v>#DIV/0!</v>
      </c>
      <c r="X15" s="156" t="e">
        <f t="shared" si="4"/>
        <v>#DIV/0!</v>
      </c>
      <c r="Y15" s="10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Y16" s="10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4</v>
      </c>
      <c r="F17" s="144">
        <f t="shared" si="0"/>
        <v>4</v>
      </c>
      <c r="G17" s="145"/>
      <c r="H17" s="145">
        <v>1</v>
      </c>
      <c r="I17" s="145"/>
      <c r="J17" s="145">
        <v>1</v>
      </c>
      <c r="K17" s="145"/>
      <c r="L17" s="145"/>
      <c r="M17" s="145"/>
      <c r="N17" s="145"/>
      <c r="O17" s="145"/>
      <c r="P17" s="145"/>
      <c r="Q17" s="145"/>
      <c r="R17" s="145">
        <v>2</v>
      </c>
      <c r="S17" s="145"/>
      <c r="T17" s="145"/>
      <c r="U17" s="144">
        <f t="shared" si="1"/>
        <v>2</v>
      </c>
      <c r="V17" s="147">
        <f t="shared" si="2"/>
        <v>0.5</v>
      </c>
      <c r="W17" s="147">
        <f t="shared" si="3"/>
        <v>0.25</v>
      </c>
      <c r="X17" s="147">
        <f t="shared" si="4"/>
        <v>0.25</v>
      </c>
      <c r="Y17" s="10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145">
        <v>1</v>
      </c>
      <c r="E18" s="145">
        <v>5</v>
      </c>
      <c r="F18" s="144">
        <f t="shared" si="0"/>
        <v>5</v>
      </c>
      <c r="G18" s="145">
        <v>2</v>
      </c>
      <c r="H18" s="145">
        <v>2</v>
      </c>
      <c r="I18" s="145">
        <v>2</v>
      </c>
      <c r="J18" s="145"/>
      <c r="K18" s="145"/>
      <c r="L18" s="145"/>
      <c r="M18" s="145"/>
      <c r="N18" s="145"/>
      <c r="O18" s="145"/>
      <c r="P18" s="145"/>
      <c r="Q18" s="145"/>
      <c r="R18" s="145">
        <v>1</v>
      </c>
      <c r="S18" s="145"/>
      <c r="T18" s="145"/>
      <c r="U18" s="144">
        <f t="shared" si="1"/>
        <v>2</v>
      </c>
      <c r="V18" s="147">
        <f t="shared" si="2"/>
        <v>0.4</v>
      </c>
      <c r="W18" s="147">
        <f t="shared" si="3"/>
        <v>0.4</v>
      </c>
      <c r="X18" s="147">
        <f t="shared" si="4"/>
        <v>0.4</v>
      </c>
      <c r="Y18" s="10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Y19" s="10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4</v>
      </c>
      <c r="F20" s="144">
        <f t="shared" si="0"/>
        <v>4</v>
      </c>
      <c r="G20" s="145">
        <v>2</v>
      </c>
      <c r="H20" s="145">
        <v>3</v>
      </c>
      <c r="I20" s="145">
        <v>2</v>
      </c>
      <c r="J20" s="145"/>
      <c r="K20" s="145">
        <v>1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4">
        <f t="shared" si="1"/>
        <v>5</v>
      </c>
      <c r="V20" s="147">
        <f t="shared" si="2"/>
        <v>1.25</v>
      </c>
      <c r="W20" s="147">
        <f t="shared" si="3"/>
        <v>0.75</v>
      </c>
      <c r="X20" s="147">
        <f t="shared" si="4"/>
        <v>0.75</v>
      </c>
      <c r="Y20" s="10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Y21" s="10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154"/>
      <c r="E22" s="154"/>
      <c r="F22" s="155">
        <f t="shared" si="0"/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>
        <f t="shared" si="1"/>
        <v>0</v>
      </c>
      <c r="V22" s="156" t="e">
        <f t="shared" si="2"/>
        <v>#DIV/0!</v>
      </c>
      <c r="W22" s="156" t="e">
        <f t="shared" si="3"/>
        <v>#DIV/0!</v>
      </c>
      <c r="X22" s="156" t="e">
        <f t="shared" si="4"/>
        <v>#DIV/0!</v>
      </c>
      <c r="Y22" s="10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145">
        <v>1</v>
      </c>
      <c r="E23" s="145">
        <v>4</v>
      </c>
      <c r="F23" s="144">
        <f t="shared" si="0"/>
        <v>3</v>
      </c>
      <c r="G23" s="145">
        <v>1</v>
      </c>
      <c r="H23" s="145">
        <v>1</v>
      </c>
      <c r="I23" s="145"/>
      <c r="J23" s="145"/>
      <c r="K23" s="145"/>
      <c r="L23" s="145">
        <v>1</v>
      </c>
      <c r="M23" s="145"/>
      <c r="N23" s="145"/>
      <c r="O23" s="145"/>
      <c r="P23" s="145"/>
      <c r="Q23" s="145">
        <v>1</v>
      </c>
      <c r="R23" s="145"/>
      <c r="S23" s="145"/>
      <c r="T23" s="145">
        <v>3</v>
      </c>
      <c r="U23" s="144">
        <f t="shared" si="1"/>
        <v>4</v>
      </c>
      <c r="V23" s="147">
        <f t="shared" si="2"/>
        <v>1.3333333333333333</v>
      </c>
      <c r="W23" s="147">
        <f t="shared" si="3"/>
        <v>0.25</v>
      </c>
      <c r="X23" s="147">
        <f t="shared" si="4"/>
        <v>0.33333333333333331</v>
      </c>
      <c r="Y23" s="10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4</v>
      </c>
      <c r="F24" s="144">
        <f t="shared" si="0"/>
        <v>2</v>
      </c>
      <c r="G24" s="145">
        <v>1</v>
      </c>
      <c r="H24" s="145">
        <v>2</v>
      </c>
      <c r="I24" s="145"/>
      <c r="J24" s="145">
        <v>2</v>
      </c>
      <c r="K24" s="145"/>
      <c r="L24" s="145"/>
      <c r="M24" s="145"/>
      <c r="N24" s="145"/>
      <c r="O24" s="145"/>
      <c r="P24" s="145"/>
      <c r="Q24" s="145">
        <v>2</v>
      </c>
      <c r="R24" s="145"/>
      <c r="S24" s="145"/>
      <c r="T24" s="145">
        <v>1</v>
      </c>
      <c r="U24" s="144">
        <f t="shared" si="1"/>
        <v>4</v>
      </c>
      <c r="V24" s="147">
        <f t="shared" si="2"/>
        <v>2</v>
      </c>
      <c r="W24" s="147">
        <f t="shared" si="3"/>
        <v>0.5</v>
      </c>
      <c r="X24" s="147">
        <f t="shared" si="4"/>
        <v>1</v>
      </c>
      <c r="Y24" s="10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10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10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145">
        <v>1</v>
      </c>
      <c r="E27" s="145">
        <v>4</v>
      </c>
      <c r="F27" s="144">
        <f t="shared" si="0"/>
        <v>3</v>
      </c>
      <c r="G27" s="145"/>
      <c r="H27" s="145">
        <v>1</v>
      </c>
      <c r="I27" s="145">
        <v>1</v>
      </c>
      <c r="J27" s="145"/>
      <c r="K27" s="145"/>
      <c r="L27" s="145"/>
      <c r="M27" s="145"/>
      <c r="N27" s="145"/>
      <c r="O27" s="145"/>
      <c r="P27" s="145"/>
      <c r="Q27" s="145">
        <v>1</v>
      </c>
      <c r="R27" s="145"/>
      <c r="S27" s="145"/>
      <c r="T27" s="145">
        <v>1</v>
      </c>
      <c r="U27" s="144">
        <f t="shared" si="1"/>
        <v>1</v>
      </c>
      <c r="V27" s="147">
        <f t="shared" si="2"/>
        <v>0.33333333333333331</v>
      </c>
      <c r="W27" s="147">
        <f t="shared" si="3"/>
        <v>0.25</v>
      </c>
      <c r="X27" s="147">
        <f t="shared" si="4"/>
        <v>0.33333333333333331</v>
      </c>
      <c r="Y27" s="10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10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104"/>
      <c r="AB29" s="213"/>
      <c r="AC29" s="213"/>
      <c r="AD29" s="29"/>
      <c r="AE29" s="44"/>
      <c r="AF29" s="31">
        <v>1</v>
      </c>
      <c r="AG29" s="31"/>
      <c r="AH29" s="31"/>
      <c r="AI29" s="46"/>
      <c r="AJ29" s="31">
        <v>9</v>
      </c>
      <c r="AK29" s="31">
        <v>3</v>
      </c>
      <c r="AL29" s="48"/>
      <c r="AM29" s="44"/>
      <c r="AN29" s="49">
        <f>SUM(H13:H38)/SUM(F13:F38)</f>
        <v>0.4838709677419355</v>
      </c>
      <c r="AO29" s="58">
        <f>SUM(G41:G44)/SUM(E41:E44)*7</f>
        <v>3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Y30" s="104"/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154"/>
      <c r="E31" s="154"/>
      <c r="F31" s="155">
        <f t="shared" si="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Y31" s="104"/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Y32" s="104"/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54"/>
      <c r="E33" s="154"/>
      <c r="F33" s="155">
        <f t="shared" si="0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Y33" s="104"/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Y34" s="104"/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 t="s">
        <v>160</v>
      </c>
      <c r="C35" s="118" t="s">
        <v>177</v>
      </c>
      <c r="D35" s="145">
        <v>1</v>
      </c>
      <c r="E35" s="145">
        <v>4</v>
      </c>
      <c r="F35" s="144">
        <f t="shared" si="0"/>
        <v>3</v>
      </c>
      <c r="G35" s="145"/>
      <c r="H35" s="145">
        <v>1</v>
      </c>
      <c r="I35" s="145">
        <v>1</v>
      </c>
      <c r="J35" s="145"/>
      <c r="K35" s="145"/>
      <c r="L35" s="145"/>
      <c r="M35" s="145"/>
      <c r="N35" s="145"/>
      <c r="O35" s="145"/>
      <c r="P35" s="145"/>
      <c r="Q35" s="145">
        <v>1</v>
      </c>
      <c r="R35" s="145"/>
      <c r="S35" s="145"/>
      <c r="T35" s="145">
        <v>2</v>
      </c>
      <c r="U35" s="144">
        <f t="shared" si="1"/>
        <v>1</v>
      </c>
      <c r="V35" s="147">
        <f t="shared" si="2"/>
        <v>0.33333333333333331</v>
      </c>
      <c r="W35" s="147">
        <f t="shared" si="3"/>
        <v>0.25</v>
      </c>
      <c r="X35" s="147">
        <f t="shared" si="4"/>
        <v>0.33333333333333331</v>
      </c>
      <c r="Y35" s="104"/>
    </row>
    <row r="36" spans="1:45" x14ac:dyDescent="0.3">
      <c r="A36" s="116">
        <v>24</v>
      </c>
      <c r="B36" s="117" t="s">
        <v>160</v>
      </c>
      <c r="C36" s="118" t="s">
        <v>178</v>
      </c>
      <c r="D36" s="145">
        <v>1</v>
      </c>
      <c r="E36" s="145">
        <v>4</v>
      </c>
      <c r="F36" s="144">
        <f t="shared" si="0"/>
        <v>3</v>
      </c>
      <c r="G36" s="145">
        <v>2</v>
      </c>
      <c r="H36" s="145">
        <v>2</v>
      </c>
      <c r="I36" s="145"/>
      <c r="J36" s="145">
        <v>2</v>
      </c>
      <c r="K36" s="145"/>
      <c r="L36" s="145"/>
      <c r="M36" s="145">
        <v>1</v>
      </c>
      <c r="N36" s="145"/>
      <c r="O36" s="145"/>
      <c r="P36" s="145"/>
      <c r="Q36" s="145"/>
      <c r="R36" s="145">
        <v>1</v>
      </c>
      <c r="S36" s="145"/>
      <c r="T36" s="145">
        <v>1</v>
      </c>
      <c r="U36" s="144">
        <f t="shared" si="1"/>
        <v>4</v>
      </c>
      <c r="V36" s="147">
        <f t="shared" si="2"/>
        <v>1.3333333333333333</v>
      </c>
      <c r="W36" s="147">
        <f t="shared" si="3"/>
        <v>0.75</v>
      </c>
      <c r="X36" s="147">
        <f t="shared" si="4"/>
        <v>0.66666666666666663</v>
      </c>
      <c r="Y36" s="10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145"/>
      <c r="E37" s="145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/>
      <c r="V37" s="147"/>
      <c r="W37" s="147"/>
      <c r="X37" s="147"/>
      <c r="Y37" s="10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  <c r="Y38" s="104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04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  <c r="Y40" s="104"/>
    </row>
    <row r="41" spans="1:45" x14ac:dyDescent="0.3">
      <c r="A41" s="116">
        <v>1</v>
      </c>
      <c r="B41" s="117">
        <v>6</v>
      </c>
      <c r="C41" s="118" t="s">
        <v>119</v>
      </c>
      <c r="D41" s="154"/>
      <c r="E41" s="165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152"/>
      <c r="V41" s="134"/>
      <c r="W41" s="134"/>
      <c r="X41" s="151"/>
      <c r="Y41" s="104"/>
    </row>
    <row r="42" spans="1:45" x14ac:dyDescent="0.3">
      <c r="A42" s="116">
        <v>2</v>
      </c>
      <c r="B42" s="117">
        <v>8</v>
      </c>
      <c r="C42" s="118" t="s">
        <v>126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  <c r="Y42" s="104"/>
    </row>
    <row r="43" spans="1:45" x14ac:dyDescent="0.3">
      <c r="A43" s="116">
        <v>3</v>
      </c>
      <c r="B43" s="117">
        <v>55</v>
      </c>
      <c r="C43" s="118" t="s">
        <v>130</v>
      </c>
      <c r="D43" s="145">
        <v>1</v>
      </c>
      <c r="E43" s="148">
        <v>7</v>
      </c>
      <c r="F43" s="145">
        <v>3</v>
      </c>
      <c r="G43" s="145">
        <v>3</v>
      </c>
      <c r="H43" s="145">
        <v>25</v>
      </c>
      <c r="I43" s="145">
        <v>3</v>
      </c>
      <c r="J43" s="145">
        <v>1</v>
      </c>
      <c r="K43" s="145">
        <v>0</v>
      </c>
      <c r="L43" s="145">
        <v>0</v>
      </c>
      <c r="M43" s="145">
        <v>0</v>
      </c>
      <c r="N43" s="145">
        <v>11</v>
      </c>
      <c r="O43" s="145">
        <v>1</v>
      </c>
      <c r="P43" s="145">
        <v>0</v>
      </c>
      <c r="Q43" s="145">
        <v>1</v>
      </c>
      <c r="R43" s="145">
        <v>0</v>
      </c>
      <c r="S43" s="147">
        <f t="shared" ref="S43:S44" si="5">I43/(H43-K43-M5)</f>
        <v>0.12</v>
      </c>
      <c r="T43" s="149">
        <f t="shared" ref="T43:T44" si="6">G43/E43*7</f>
        <v>3</v>
      </c>
      <c r="U43" s="152"/>
      <c r="V43" s="134"/>
      <c r="W43" s="134"/>
      <c r="X43" s="151"/>
      <c r="Y43" s="104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 t="shared" si="5"/>
        <v>#DIV/0!</v>
      </c>
      <c r="T44" s="158" t="e">
        <f t="shared" si="6"/>
        <v>#DIV/0!</v>
      </c>
      <c r="U44" s="152"/>
      <c r="V44" s="134"/>
      <c r="W44" s="134"/>
      <c r="X44" s="151"/>
      <c r="Y44" s="104"/>
    </row>
    <row r="45" spans="1:45" x14ac:dyDescent="0.3">
      <c r="A45" s="116"/>
      <c r="B45" s="117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  <c r="Y45" s="10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topLeftCell="A13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1" spans="1:45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5" ht="15.6" customHeight="1" x14ac:dyDescent="0.3">
      <c r="A2" s="103"/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A3" s="103"/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A4" s="103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107"/>
      <c r="B5" s="108"/>
      <c r="C5" s="180" t="s">
        <v>0</v>
      </c>
      <c r="D5" s="180"/>
      <c r="E5" s="232">
        <v>41507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41511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107"/>
      <c r="B6" s="108"/>
      <c r="C6" s="180" t="s">
        <v>2</v>
      </c>
      <c r="D6" s="180"/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107"/>
      <c r="B7" s="108"/>
      <c r="C7" s="180" t="s">
        <v>4</v>
      </c>
      <c r="D7" s="180"/>
      <c r="E7" s="231" t="s">
        <v>157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107"/>
      <c r="B8" s="108"/>
      <c r="C8" s="180" t="s">
        <v>6</v>
      </c>
      <c r="D8" s="180"/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17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107"/>
      <c r="B9" s="108"/>
      <c r="C9" s="180" t="s">
        <v>8</v>
      </c>
      <c r="D9" s="180"/>
      <c r="E9" s="230" t="s">
        <v>192</v>
      </c>
      <c r="F9" s="230"/>
      <c r="G9" s="230"/>
      <c r="H9" s="230"/>
      <c r="I9" s="230"/>
      <c r="J9" s="230"/>
      <c r="K9" s="230"/>
      <c r="L9" s="180"/>
      <c r="M9" s="202" t="s">
        <v>9</v>
      </c>
      <c r="N9" s="202"/>
      <c r="O9" s="202"/>
      <c r="P9" s="230" t="s">
        <v>193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A10" s="103"/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A11" s="103"/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Y12" s="104"/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154"/>
      <c r="E13" s="154"/>
      <c r="F13" s="155">
        <f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Y13" s="10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3</v>
      </c>
      <c r="F14" s="144">
        <f>E14-M14-P14-Q14</f>
        <v>3</v>
      </c>
      <c r="G14" s="145">
        <v>1</v>
      </c>
      <c r="H14" s="145">
        <v>2</v>
      </c>
      <c r="I14" s="145">
        <v>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2</v>
      </c>
      <c r="U14" s="144">
        <f>I14+2*J14+3*K14+4*L14</f>
        <v>2</v>
      </c>
      <c r="V14" s="147">
        <f>(I14+(2*J14)+(3*K14)+(4*L14))/F14</f>
        <v>0.66666666666666663</v>
      </c>
      <c r="W14" s="147">
        <f>(H14+M14+P14)/(F14+M14+P14+Q14)</f>
        <v>0.66666666666666663</v>
      </c>
      <c r="X14" s="147">
        <f>H14/F14</f>
        <v>0.66666666666666663</v>
      </c>
      <c r="Y14" s="10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>I15+2*J15+3*K15+4*L15</f>
        <v>0</v>
      </c>
      <c r="V15" s="156" t="e">
        <f>(I15+(2*J15)+(3*K15)+(4*L15))/F15</f>
        <v>#DIV/0!</v>
      </c>
      <c r="W15" s="156" t="e">
        <f>(H15+M15+P15)/(F15+M15+P15+Q15)</f>
        <v>#DIV/0!</v>
      </c>
      <c r="X15" s="156" t="e">
        <f>H15/F15</f>
        <v>#DIV/0!</v>
      </c>
      <c r="Y15" s="10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154"/>
      <c r="E16" s="154"/>
      <c r="F16" s="155">
        <f>E16-M16-P16-Q16</f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>I16+2*J16+3*K16+4*L16</f>
        <v>0</v>
      </c>
      <c r="V16" s="156" t="e">
        <f>(I16+(2*J16)+(3*K16)+(4*L16))/F16</f>
        <v>#DIV/0!</v>
      </c>
      <c r="W16" s="156" t="e">
        <f>(H16+M16+P16)/(F16+M16+P16+Q16)</f>
        <v>#DIV/0!</v>
      </c>
      <c r="X16" s="156" t="e">
        <f>H16/F16</f>
        <v>#DIV/0!</v>
      </c>
      <c r="Y16" s="10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3</v>
      </c>
      <c r="F17" s="144">
        <f>E17-M17-P17-Q17</f>
        <v>3</v>
      </c>
      <c r="G17" s="145">
        <v>2</v>
      </c>
      <c r="H17" s="145">
        <v>2</v>
      </c>
      <c r="I17" s="145"/>
      <c r="J17" s="145">
        <v>1</v>
      </c>
      <c r="K17" s="145">
        <v>1</v>
      </c>
      <c r="L17" s="145"/>
      <c r="M17" s="145"/>
      <c r="N17" s="145"/>
      <c r="O17" s="145"/>
      <c r="P17" s="145"/>
      <c r="Q17" s="145"/>
      <c r="R17" s="145">
        <v>1</v>
      </c>
      <c r="S17" s="145"/>
      <c r="T17" s="145">
        <v>1</v>
      </c>
      <c r="U17" s="144">
        <f>I17+2*J17+3*K17+4*L17</f>
        <v>5</v>
      </c>
      <c r="V17" s="147">
        <f>(I17+(2*J17)+(3*K17)+(4*L17))/F17</f>
        <v>1.6666666666666667</v>
      </c>
      <c r="W17" s="147">
        <f>(H17+M17+P17)/(F17+M17+P17+Q17)</f>
        <v>0.66666666666666663</v>
      </c>
      <c r="X17" s="147">
        <f>H17/F17</f>
        <v>0.66666666666666663</v>
      </c>
      <c r="Y17" s="10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154"/>
      <c r="E18" s="154"/>
      <c r="F18" s="155">
        <f t="shared" ref="F18:F36" si="0">E18-M18-P18-Q18</f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ref="U18:U36" si="1">I18+2*J18+3*K18+4*L18</f>
        <v>0</v>
      </c>
      <c r="V18" s="156" t="e">
        <f t="shared" ref="V18:V36" si="2">(I18+(2*J18)+(3*K18)+(4*L18))/F18</f>
        <v>#DIV/0!</v>
      </c>
      <c r="W18" s="156" t="e">
        <f t="shared" ref="W18:W36" si="3">(H18+M18+P18)/(F18+M18+P18+Q18)</f>
        <v>#DIV/0!</v>
      </c>
      <c r="X18" s="156" t="e">
        <f t="shared" ref="X18:X36" si="4">H18/F18</f>
        <v>#DIV/0!</v>
      </c>
      <c r="Y18" s="10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Y19" s="10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4</v>
      </c>
      <c r="F20" s="144">
        <f t="shared" si="0"/>
        <v>3</v>
      </c>
      <c r="G20" s="145">
        <v>3</v>
      </c>
      <c r="H20" s="145">
        <v>3</v>
      </c>
      <c r="I20" s="145">
        <v>2</v>
      </c>
      <c r="J20" s="145">
        <v>1</v>
      </c>
      <c r="K20" s="145"/>
      <c r="L20" s="145"/>
      <c r="M20" s="145">
        <v>1</v>
      </c>
      <c r="N20" s="145"/>
      <c r="O20" s="145"/>
      <c r="P20" s="145"/>
      <c r="Q20" s="145"/>
      <c r="R20" s="145"/>
      <c r="S20" s="145"/>
      <c r="T20" s="145"/>
      <c r="U20" s="144">
        <f t="shared" si="1"/>
        <v>4</v>
      </c>
      <c r="V20" s="147">
        <f t="shared" si="2"/>
        <v>1.3333333333333333</v>
      </c>
      <c r="W20" s="147">
        <f t="shared" si="3"/>
        <v>1</v>
      </c>
      <c r="X20" s="147">
        <f t="shared" si="4"/>
        <v>1</v>
      </c>
      <c r="Y20" s="10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Y21" s="10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145">
        <v>1</v>
      </c>
      <c r="E22" s="145">
        <v>3</v>
      </c>
      <c r="F22" s="144">
        <f t="shared" si="0"/>
        <v>2</v>
      </c>
      <c r="G22" s="145"/>
      <c r="H22" s="145"/>
      <c r="I22" s="145"/>
      <c r="J22" s="145"/>
      <c r="K22" s="145"/>
      <c r="L22" s="145"/>
      <c r="M22" s="145">
        <v>1</v>
      </c>
      <c r="N22" s="145"/>
      <c r="O22" s="145"/>
      <c r="P22" s="145"/>
      <c r="Q22" s="145"/>
      <c r="R22" s="145">
        <v>2</v>
      </c>
      <c r="S22" s="145"/>
      <c r="T22" s="145"/>
      <c r="U22" s="144">
        <f t="shared" si="1"/>
        <v>0</v>
      </c>
      <c r="V22" s="147">
        <f t="shared" si="2"/>
        <v>0</v>
      </c>
      <c r="W22" s="147">
        <f t="shared" si="3"/>
        <v>0.33333333333333331</v>
      </c>
      <c r="X22" s="147">
        <f t="shared" si="4"/>
        <v>0</v>
      </c>
      <c r="Y22" s="10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145">
        <v>1</v>
      </c>
      <c r="E23" s="145">
        <v>3</v>
      </c>
      <c r="F23" s="144">
        <f t="shared" si="0"/>
        <v>3</v>
      </c>
      <c r="G23" s="145">
        <v>2</v>
      </c>
      <c r="H23" s="145">
        <v>2</v>
      </c>
      <c r="I23" s="145">
        <v>1</v>
      </c>
      <c r="J23" s="145"/>
      <c r="K23" s="145"/>
      <c r="L23" s="145">
        <v>1</v>
      </c>
      <c r="M23" s="145"/>
      <c r="N23" s="145"/>
      <c r="O23" s="145"/>
      <c r="P23" s="145"/>
      <c r="Q23" s="145"/>
      <c r="R23" s="145">
        <v>1</v>
      </c>
      <c r="S23" s="145"/>
      <c r="T23" s="145">
        <v>1</v>
      </c>
      <c r="U23" s="144">
        <f t="shared" si="1"/>
        <v>5</v>
      </c>
      <c r="V23" s="147">
        <f t="shared" si="2"/>
        <v>1.6666666666666667</v>
      </c>
      <c r="W23" s="147">
        <f t="shared" si="3"/>
        <v>0.66666666666666663</v>
      </c>
      <c r="X23" s="147">
        <f t="shared" si="4"/>
        <v>0.66666666666666663</v>
      </c>
      <c r="Y23" s="10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4</v>
      </c>
      <c r="F24" s="144">
        <f t="shared" si="0"/>
        <v>4</v>
      </c>
      <c r="G24" s="145">
        <v>1</v>
      </c>
      <c r="H24" s="145">
        <v>2</v>
      </c>
      <c r="I24" s="145">
        <v>2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4">
        <f t="shared" si="1"/>
        <v>2</v>
      </c>
      <c r="V24" s="147">
        <f t="shared" si="2"/>
        <v>0.5</v>
      </c>
      <c r="W24" s="147">
        <f t="shared" si="3"/>
        <v>0.5</v>
      </c>
      <c r="X24" s="147">
        <f t="shared" si="4"/>
        <v>0.5</v>
      </c>
      <c r="Y24" s="10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10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10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154"/>
      <c r="E27" s="154"/>
      <c r="F27" s="155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Y27" s="10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10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104"/>
      <c r="AB29" s="213"/>
      <c r="AC29" s="213"/>
      <c r="AD29" s="29"/>
      <c r="AE29" s="44"/>
      <c r="AF29" s="31">
        <v>1</v>
      </c>
      <c r="AG29" s="31"/>
      <c r="AH29" s="31"/>
      <c r="AI29" s="46"/>
      <c r="AJ29" s="31">
        <v>14</v>
      </c>
      <c r="AK29" s="31">
        <v>0</v>
      </c>
      <c r="AL29" s="48"/>
      <c r="AM29" s="44"/>
      <c r="AN29" s="49">
        <f>SUM(H13:H38)/SUM(F13:F38)</f>
        <v>0.5714285714285714</v>
      </c>
      <c r="AO29" s="58">
        <f>SUM(G41:G44)/SUM(E41:E44)*7</f>
        <v>0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Y30" s="104"/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145">
        <v>1</v>
      </c>
      <c r="E31" s="145">
        <v>3</v>
      </c>
      <c r="F31" s="144">
        <f t="shared" si="0"/>
        <v>3</v>
      </c>
      <c r="G31" s="145">
        <v>1</v>
      </c>
      <c r="H31" s="145">
        <v>1</v>
      </c>
      <c r="I31" s="145">
        <v>0</v>
      </c>
      <c r="J31" s="145"/>
      <c r="K31" s="145"/>
      <c r="L31" s="145"/>
      <c r="M31" s="145"/>
      <c r="N31" s="145">
        <v>0</v>
      </c>
      <c r="O31" s="145"/>
      <c r="P31" s="145"/>
      <c r="Q31" s="145"/>
      <c r="R31" s="145">
        <v>1</v>
      </c>
      <c r="S31" s="145"/>
      <c r="T31" s="145">
        <v>1</v>
      </c>
      <c r="U31" s="144">
        <f t="shared" si="1"/>
        <v>0</v>
      </c>
      <c r="V31" s="147">
        <f t="shared" si="2"/>
        <v>0</v>
      </c>
      <c r="W31" s="147">
        <f t="shared" si="3"/>
        <v>0.33333333333333331</v>
      </c>
      <c r="X31" s="147">
        <f t="shared" si="4"/>
        <v>0.33333333333333331</v>
      </c>
      <c r="Y31" s="104"/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Y32" s="104"/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54"/>
      <c r="E33" s="154"/>
      <c r="F33" s="155">
        <f t="shared" si="0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Y33" s="104"/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Y34" s="104"/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 t="s">
        <v>160</v>
      </c>
      <c r="C35" s="118" t="s">
        <v>177</v>
      </c>
      <c r="D35" s="145">
        <v>1</v>
      </c>
      <c r="E35" s="145">
        <v>3</v>
      </c>
      <c r="F35" s="144">
        <f t="shared" si="0"/>
        <v>3</v>
      </c>
      <c r="G35" s="145">
        <v>2</v>
      </c>
      <c r="H35" s="145">
        <v>2</v>
      </c>
      <c r="I35" s="145">
        <v>1</v>
      </c>
      <c r="J35" s="145"/>
      <c r="K35" s="145"/>
      <c r="L35" s="145">
        <v>1</v>
      </c>
      <c r="M35" s="145"/>
      <c r="N35" s="145"/>
      <c r="O35" s="145"/>
      <c r="P35" s="145"/>
      <c r="Q35" s="145"/>
      <c r="R35" s="145"/>
      <c r="S35" s="145"/>
      <c r="T35" s="145">
        <v>3</v>
      </c>
      <c r="U35" s="144">
        <f t="shared" si="1"/>
        <v>5</v>
      </c>
      <c r="V35" s="147">
        <f t="shared" si="2"/>
        <v>1.6666666666666667</v>
      </c>
      <c r="W35" s="147">
        <f t="shared" si="3"/>
        <v>0.66666666666666663</v>
      </c>
      <c r="X35" s="147">
        <f t="shared" si="4"/>
        <v>0.66666666666666663</v>
      </c>
      <c r="Y35" s="104"/>
    </row>
    <row r="36" spans="1:45" x14ac:dyDescent="0.3">
      <c r="A36" s="116">
        <v>24</v>
      </c>
      <c r="B36" s="117" t="s">
        <v>160</v>
      </c>
      <c r="C36" s="118" t="s">
        <v>178</v>
      </c>
      <c r="D36" s="145">
        <v>1</v>
      </c>
      <c r="E36" s="145">
        <v>4</v>
      </c>
      <c r="F36" s="144">
        <f t="shared" si="0"/>
        <v>4</v>
      </c>
      <c r="G36" s="145">
        <v>2</v>
      </c>
      <c r="H36" s="145">
        <v>2</v>
      </c>
      <c r="I36" s="145"/>
      <c r="J36" s="145">
        <v>1</v>
      </c>
      <c r="K36" s="145">
        <v>1</v>
      </c>
      <c r="L36" s="145"/>
      <c r="M36" s="145"/>
      <c r="N36" s="145"/>
      <c r="O36" s="145"/>
      <c r="P36" s="145"/>
      <c r="Q36" s="145"/>
      <c r="R36" s="145"/>
      <c r="S36" s="145"/>
      <c r="T36" s="145">
        <v>3</v>
      </c>
      <c r="U36" s="144">
        <f t="shared" si="1"/>
        <v>5</v>
      </c>
      <c r="V36" s="147">
        <f t="shared" si="2"/>
        <v>1.25</v>
      </c>
      <c r="W36" s="147">
        <f t="shared" si="3"/>
        <v>0.5</v>
      </c>
      <c r="X36" s="147">
        <f t="shared" si="4"/>
        <v>0.5</v>
      </c>
      <c r="Y36" s="10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/>
      <c r="B37" s="117"/>
      <c r="C37" s="118"/>
      <c r="D37" s="145"/>
      <c r="E37" s="145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/>
      <c r="V37" s="147"/>
      <c r="W37" s="147"/>
      <c r="X37" s="147"/>
      <c r="Y37" s="10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  <c r="Y38" s="104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04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  <c r="Y40" s="104"/>
    </row>
    <row r="41" spans="1:45" x14ac:dyDescent="0.3">
      <c r="A41" s="116">
        <v>1</v>
      </c>
      <c r="B41" s="117">
        <v>6</v>
      </c>
      <c r="C41" s="118" t="s">
        <v>119</v>
      </c>
      <c r="D41" s="145">
        <v>1</v>
      </c>
      <c r="E41" s="148">
        <v>5</v>
      </c>
      <c r="F41" s="145">
        <v>0</v>
      </c>
      <c r="G41" s="145">
        <v>0</v>
      </c>
      <c r="H41" s="145">
        <v>23</v>
      </c>
      <c r="I41" s="145">
        <v>5</v>
      </c>
      <c r="J41" s="145">
        <v>0</v>
      </c>
      <c r="K41" s="145">
        <v>3</v>
      </c>
      <c r="L41" s="145">
        <v>0</v>
      </c>
      <c r="M41" s="145">
        <v>0</v>
      </c>
      <c r="N41" s="145">
        <v>13</v>
      </c>
      <c r="O41" s="145">
        <v>1</v>
      </c>
      <c r="P41" s="145">
        <v>0</v>
      </c>
      <c r="Q41" s="145">
        <v>1</v>
      </c>
      <c r="R41" s="145">
        <v>0</v>
      </c>
      <c r="S41" s="147">
        <f>I41/(H41-K41-M3)</f>
        <v>0.25</v>
      </c>
      <c r="T41" s="149">
        <f>G41/E41*7</f>
        <v>0</v>
      </c>
      <c r="U41" s="152"/>
      <c r="V41" s="134"/>
      <c r="W41" s="134"/>
      <c r="X41" s="151"/>
      <c r="Y41" s="104"/>
    </row>
    <row r="42" spans="1:45" x14ac:dyDescent="0.3">
      <c r="A42" s="116">
        <v>2</v>
      </c>
      <c r="B42" s="117">
        <v>8</v>
      </c>
      <c r="C42" s="118" t="s">
        <v>126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152"/>
      <c r="V42" s="134"/>
      <c r="W42" s="134"/>
      <c r="X42" s="151"/>
      <c r="Y42" s="104"/>
    </row>
    <row r="43" spans="1:45" x14ac:dyDescent="0.3">
      <c r="A43" s="116">
        <v>3</v>
      </c>
      <c r="B43" s="117">
        <v>55</v>
      </c>
      <c r="C43" s="118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152"/>
      <c r="V43" s="134"/>
      <c r="W43" s="134"/>
      <c r="X43" s="151"/>
      <c r="Y43" s="104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65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  <c r="Y44" s="104"/>
    </row>
    <row r="45" spans="1:45" x14ac:dyDescent="0.3">
      <c r="A45" s="116"/>
      <c r="B45" s="117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  <c r="Y45" s="104"/>
    </row>
    <row r="46" spans="1:45" x14ac:dyDescent="0.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1" spans="1:45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5" ht="15.6" customHeight="1" x14ac:dyDescent="0.3">
      <c r="A2" s="103"/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A3" s="103"/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A4" s="103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107"/>
      <c r="B5" s="108"/>
      <c r="C5" s="182" t="s">
        <v>0</v>
      </c>
      <c r="D5" s="182"/>
      <c r="E5" s="232">
        <v>41513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41519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107"/>
      <c r="B6" s="108"/>
      <c r="C6" s="182" t="s">
        <v>2</v>
      </c>
      <c r="D6" s="182"/>
      <c r="E6" s="231" t="s">
        <v>157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107"/>
      <c r="B7" s="108"/>
      <c r="C7" s="182" t="s">
        <v>4</v>
      </c>
      <c r="D7" s="182"/>
      <c r="E7" s="231" t="s">
        <v>107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107"/>
      <c r="B8" s="108"/>
      <c r="C8" s="182" t="s">
        <v>6</v>
      </c>
      <c r="D8" s="182"/>
      <c r="E8" s="231" t="s">
        <v>157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18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107"/>
      <c r="B9" s="108"/>
      <c r="C9" s="182" t="s">
        <v>8</v>
      </c>
      <c r="D9" s="182"/>
      <c r="E9" s="230" t="s">
        <v>196</v>
      </c>
      <c r="F9" s="230"/>
      <c r="G9" s="230"/>
      <c r="H9" s="230"/>
      <c r="I9" s="230"/>
      <c r="J9" s="230"/>
      <c r="K9" s="230"/>
      <c r="L9" s="182"/>
      <c r="M9" s="202" t="s">
        <v>9</v>
      </c>
      <c r="N9" s="202"/>
      <c r="O9" s="202"/>
      <c r="P9" s="230" t="s">
        <v>195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A10" s="103"/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A11" s="103"/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Y12" s="104"/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145">
        <v>1</v>
      </c>
      <c r="E13" s="145">
        <v>3</v>
      </c>
      <c r="F13" s="144">
        <f>E13-M13-P13-Q13</f>
        <v>3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>
        <v>2</v>
      </c>
      <c r="S13" s="145"/>
      <c r="T13" s="145"/>
      <c r="U13" s="144">
        <f>I13+2*J13+3*K13+4*L13</f>
        <v>0</v>
      </c>
      <c r="V13" s="147">
        <f>(I13+(2*J13)+(3*K13)+(4*L13))/F13</f>
        <v>0</v>
      </c>
      <c r="W13" s="147">
        <f>(H13+M13+P13)/(F13+M13+P13+Q13)</f>
        <v>0</v>
      </c>
      <c r="X13" s="147">
        <f>H13/F13</f>
        <v>0</v>
      </c>
      <c r="Y13" s="10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154"/>
      <c r="E14" s="154"/>
      <c r="F14" s="155">
        <f>E14-M14-P14-Q14</f>
        <v>0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>
        <f>I14+2*J14+3*K14+4*L14</f>
        <v>0</v>
      </c>
      <c r="V14" s="156" t="e">
        <f>(I14+(2*J14)+(3*K14)+(4*L14))/F14</f>
        <v>#DIV/0!</v>
      </c>
      <c r="W14" s="156" t="e">
        <f>(H14+M14+P14)/(F14+M14+P14+Q14)</f>
        <v>#DIV/0!</v>
      </c>
      <c r="X14" s="156" t="e">
        <f>H14/F14</f>
        <v>#DIV/0!</v>
      </c>
      <c r="Y14" s="10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ref="F15:F36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36" si="1">I15+2*J15+3*K15+4*L15</f>
        <v>0</v>
      </c>
      <c r="V15" s="156" t="e">
        <f t="shared" ref="V15:V36" si="2">(I15+(2*J15)+(3*K15)+(4*L15))/F15</f>
        <v>#DIV/0!</v>
      </c>
      <c r="W15" s="156" t="e">
        <f t="shared" ref="W15:W36" si="3">(H15+M15+P15)/(F15+M15+P15+Q15)</f>
        <v>#DIV/0!</v>
      </c>
      <c r="X15" s="156" t="e">
        <f t="shared" ref="X15:X36" si="4">H15/F15</f>
        <v>#DIV/0!</v>
      </c>
      <c r="Y15" s="10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145">
        <v>1</v>
      </c>
      <c r="E16" s="145">
        <v>2</v>
      </c>
      <c r="F16" s="144">
        <f t="shared" si="0"/>
        <v>2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>
        <v>1</v>
      </c>
      <c r="S16" s="145"/>
      <c r="T16" s="145"/>
      <c r="U16" s="144">
        <f t="shared" si="1"/>
        <v>0</v>
      </c>
      <c r="V16" s="147">
        <f t="shared" si="2"/>
        <v>0</v>
      </c>
      <c r="W16" s="147">
        <f t="shared" si="3"/>
        <v>0</v>
      </c>
      <c r="X16" s="147">
        <f t="shared" si="4"/>
        <v>0</v>
      </c>
      <c r="Y16" s="10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1</v>
      </c>
      <c r="F17" s="144">
        <f t="shared" si="0"/>
        <v>1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>
        <v>1</v>
      </c>
      <c r="S17" s="145"/>
      <c r="T17" s="145"/>
      <c r="U17" s="144">
        <f t="shared" si="1"/>
        <v>0</v>
      </c>
      <c r="V17" s="147">
        <f t="shared" si="2"/>
        <v>0</v>
      </c>
      <c r="W17" s="147">
        <f t="shared" si="3"/>
        <v>0</v>
      </c>
      <c r="X17" s="147">
        <f t="shared" si="4"/>
        <v>0</v>
      </c>
      <c r="Y17" s="10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145">
        <v>1</v>
      </c>
      <c r="E18" s="145">
        <v>2</v>
      </c>
      <c r="F18" s="144">
        <f t="shared" si="0"/>
        <v>2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>
        <v>1</v>
      </c>
      <c r="S18" s="145"/>
      <c r="T18" s="145"/>
      <c r="U18" s="144">
        <f t="shared" si="1"/>
        <v>0</v>
      </c>
      <c r="V18" s="147">
        <f t="shared" si="2"/>
        <v>0</v>
      </c>
      <c r="W18" s="147">
        <f t="shared" si="3"/>
        <v>0</v>
      </c>
      <c r="X18" s="147">
        <f t="shared" si="4"/>
        <v>0</v>
      </c>
      <c r="Y18" s="10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Y19" s="10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3</v>
      </c>
      <c r="F20" s="144">
        <f t="shared" si="0"/>
        <v>2</v>
      </c>
      <c r="G20" s="145"/>
      <c r="H20" s="145">
        <v>1</v>
      </c>
      <c r="I20" s="145">
        <v>1</v>
      </c>
      <c r="J20" s="145"/>
      <c r="K20" s="145"/>
      <c r="L20" s="145"/>
      <c r="M20" s="145">
        <v>1</v>
      </c>
      <c r="N20" s="145"/>
      <c r="O20" s="145"/>
      <c r="P20" s="145"/>
      <c r="Q20" s="145"/>
      <c r="R20" s="145">
        <v>1</v>
      </c>
      <c r="S20" s="145"/>
      <c r="T20" s="145"/>
      <c r="U20" s="144">
        <f t="shared" si="1"/>
        <v>1</v>
      </c>
      <c r="V20" s="147">
        <f t="shared" si="2"/>
        <v>0.5</v>
      </c>
      <c r="W20" s="147">
        <f t="shared" si="3"/>
        <v>0.66666666666666663</v>
      </c>
      <c r="X20" s="147">
        <f t="shared" si="4"/>
        <v>0.5</v>
      </c>
      <c r="Y20" s="10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145">
        <v>1</v>
      </c>
      <c r="E21" s="145">
        <v>3</v>
      </c>
      <c r="F21" s="144">
        <f t="shared" si="0"/>
        <v>3</v>
      </c>
      <c r="G21" s="145"/>
      <c r="H21" s="145">
        <v>1</v>
      </c>
      <c r="I21" s="145"/>
      <c r="J21" s="145">
        <v>1</v>
      </c>
      <c r="K21" s="145"/>
      <c r="L21" s="145"/>
      <c r="M21" s="145"/>
      <c r="N21" s="145"/>
      <c r="O21" s="145"/>
      <c r="P21" s="145"/>
      <c r="Q21" s="145"/>
      <c r="R21" s="145">
        <v>1</v>
      </c>
      <c r="S21" s="145"/>
      <c r="T21" s="145">
        <v>1</v>
      </c>
      <c r="U21" s="144">
        <f t="shared" si="1"/>
        <v>2</v>
      </c>
      <c r="V21" s="147">
        <f t="shared" si="2"/>
        <v>0.66666666666666663</v>
      </c>
      <c r="W21" s="147">
        <f t="shared" si="3"/>
        <v>0.33333333333333331</v>
      </c>
      <c r="X21" s="147">
        <f t="shared" si="4"/>
        <v>0.33333333333333331</v>
      </c>
      <c r="Y21" s="10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145">
        <v>1</v>
      </c>
      <c r="E22" s="145">
        <v>2</v>
      </c>
      <c r="F22" s="144">
        <f t="shared" si="0"/>
        <v>2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>
        <v>2</v>
      </c>
      <c r="S22" s="145"/>
      <c r="T22" s="145"/>
      <c r="U22" s="144">
        <f t="shared" si="1"/>
        <v>0</v>
      </c>
      <c r="V22" s="147">
        <f t="shared" si="2"/>
        <v>0</v>
      </c>
      <c r="W22" s="147">
        <f t="shared" si="3"/>
        <v>0</v>
      </c>
      <c r="X22" s="147">
        <f t="shared" si="4"/>
        <v>0</v>
      </c>
      <c r="Y22" s="10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154"/>
      <c r="E23" s="154"/>
      <c r="F23" s="155">
        <f t="shared" si="0"/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>
        <f t="shared" si="1"/>
        <v>0</v>
      </c>
      <c r="V23" s="156" t="e">
        <f t="shared" si="2"/>
        <v>#DIV/0!</v>
      </c>
      <c r="W23" s="156" t="e">
        <f t="shared" si="3"/>
        <v>#DIV/0!</v>
      </c>
      <c r="X23" s="156" t="e">
        <f t="shared" si="4"/>
        <v>#DIV/0!</v>
      </c>
      <c r="Y23" s="10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1</v>
      </c>
      <c r="F24" s="144">
        <f t="shared" si="0"/>
        <v>1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>
        <v>1</v>
      </c>
      <c r="S24" s="145"/>
      <c r="T24" s="145"/>
      <c r="U24" s="144">
        <f t="shared" si="1"/>
        <v>0</v>
      </c>
      <c r="V24" s="147">
        <f t="shared" si="2"/>
        <v>0</v>
      </c>
      <c r="W24" s="147">
        <f t="shared" si="3"/>
        <v>0</v>
      </c>
      <c r="X24" s="147">
        <f t="shared" si="4"/>
        <v>0</v>
      </c>
      <c r="Y24" s="10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10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10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145">
        <v>1</v>
      </c>
      <c r="E27" s="145">
        <v>3</v>
      </c>
      <c r="F27" s="144">
        <f t="shared" si="0"/>
        <v>3</v>
      </c>
      <c r="G27" s="145"/>
      <c r="H27" s="145">
        <v>2</v>
      </c>
      <c r="I27" s="145">
        <v>1</v>
      </c>
      <c r="J27" s="145"/>
      <c r="K27" s="145">
        <v>1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4">
        <f t="shared" si="1"/>
        <v>4</v>
      </c>
      <c r="V27" s="147">
        <f t="shared" si="2"/>
        <v>1.3333333333333333</v>
      </c>
      <c r="W27" s="147">
        <f t="shared" si="3"/>
        <v>0.66666666666666663</v>
      </c>
      <c r="X27" s="147">
        <f t="shared" si="4"/>
        <v>0.66666666666666663</v>
      </c>
      <c r="Y27" s="10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10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104"/>
      <c r="AB29" s="213"/>
      <c r="AC29" s="213"/>
      <c r="AD29" s="29"/>
      <c r="AE29" s="44"/>
      <c r="AF29" s="31"/>
      <c r="AG29" s="31">
        <v>1</v>
      </c>
      <c r="AH29" s="31"/>
      <c r="AI29" s="46"/>
      <c r="AJ29" s="31">
        <v>1</v>
      </c>
      <c r="AK29" s="31">
        <v>2</v>
      </c>
      <c r="AL29" s="48"/>
      <c r="AM29" s="44"/>
      <c r="AN29" s="49">
        <f>SUM(H13:H38)/SUM(F13:F38)</f>
        <v>0.20833333333333334</v>
      </c>
      <c r="AO29" s="58">
        <f>SUM(G41:G44)/SUM(E41:E44)*7</f>
        <v>2.337228714524207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Y30" s="104"/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154"/>
      <c r="E31" s="154"/>
      <c r="F31" s="155">
        <f t="shared" si="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Y31" s="104"/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Y32" s="104"/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54"/>
      <c r="E33" s="154"/>
      <c r="F33" s="155">
        <f t="shared" si="0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Y33" s="104"/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Y34" s="104"/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 t="s">
        <v>160</v>
      </c>
      <c r="C35" s="118" t="s">
        <v>177</v>
      </c>
      <c r="D35" s="145">
        <v>1</v>
      </c>
      <c r="E35" s="145">
        <v>2</v>
      </c>
      <c r="F35" s="144">
        <f t="shared" si="0"/>
        <v>2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>
        <v>1</v>
      </c>
      <c r="S35" s="145"/>
      <c r="T35" s="145"/>
      <c r="U35" s="144">
        <f t="shared" si="1"/>
        <v>0</v>
      </c>
      <c r="V35" s="147">
        <f t="shared" si="2"/>
        <v>0</v>
      </c>
      <c r="W35" s="147">
        <f t="shared" si="3"/>
        <v>0</v>
      </c>
      <c r="X35" s="147">
        <f t="shared" si="4"/>
        <v>0</v>
      </c>
      <c r="Y35" s="104"/>
    </row>
    <row r="36" spans="1:45" x14ac:dyDescent="0.3">
      <c r="A36" s="116">
        <v>24</v>
      </c>
      <c r="B36" s="117" t="s">
        <v>160</v>
      </c>
      <c r="C36" s="118" t="s">
        <v>178</v>
      </c>
      <c r="D36" s="145">
        <v>1</v>
      </c>
      <c r="E36" s="145">
        <v>3</v>
      </c>
      <c r="F36" s="144">
        <f t="shared" si="0"/>
        <v>3</v>
      </c>
      <c r="G36" s="145">
        <v>1</v>
      </c>
      <c r="H36" s="145">
        <v>1</v>
      </c>
      <c r="I36" s="145"/>
      <c r="J36" s="145">
        <v>1</v>
      </c>
      <c r="K36" s="145"/>
      <c r="L36" s="145"/>
      <c r="M36" s="145"/>
      <c r="N36" s="145"/>
      <c r="O36" s="145">
        <v>1</v>
      </c>
      <c r="P36" s="145"/>
      <c r="Q36" s="145"/>
      <c r="R36" s="145"/>
      <c r="S36" s="145"/>
      <c r="T36" s="145"/>
      <c r="U36" s="144">
        <f t="shared" si="1"/>
        <v>2</v>
      </c>
      <c r="V36" s="147">
        <f t="shared" si="2"/>
        <v>0.66666666666666663</v>
      </c>
      <c r="W36" s="147">
        <f t="shared" si="3"/>
        <v>0.33333333333333331</v>
      </c>
      <c r="X36" s="147">
        <f t="shared" si="4"/>
        <v>0.33333333333333331</v>
      </c>
      <c r="Y36" s="10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145"/>
      <c r="E37" s="145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/>
      <c r="V37" s="147"/>
      <c r="W37" s="147"/>
      <c r="X37" s="147"/>
      <c r="Y37" s="10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  <c r="Y38" s="104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04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  <c r="Y40" s="104"/>
    </row>
    <row r="41" spans="1:45" x14ac:dyDescent="0.3">
      <c r="A41" s="116">
        <v>1</v>
      </c>
      <c r="B41" s="117">
        <v>6</v>
      </c>
      <c r="C41" s="118" t="s">
        <v>119</v>
      </c>
      <c r="D41" s="154"/>
      <c r="E41" s="165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152"/>
      <c r="V41" s="134"/>
      <c r="W41" s="134"/>
      <c r="X41" s="151"/>
      <c r="Y41" s="104"/>
    </row>
    <row r="42" spans="1:45" x14ac:dyDescent="0.3">
      <c r="A42" s="116">
        <v>2</v>
      </c>
      <c r="B42" s="117">
        <v>8</v>
      </c>
      <c r="C42" s="118" t="s">
        <v>161</v>
      </c>
      <c r="D42" s="145">
        <v>1</v>
      </c>
      <c r="E42" s="148">
        <v>0.66</v>
      </c>
      <c r="F42" s="145">
        <v>0</v>
      </c>
      <c r="G42" s="145">
        <v>0</v>
      </c>
      <c r="H42" s="145">
        <v>2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1</v>
      </c>
      <c r="O42" s="145">
        <v>0</v>
      </c>
      <c r="P42" s="145">
        <v>0</v>
      </c>
      <c r="Q42" s="145">
        <v>0</v>
      </c>
      <c r="R42" s="145">
        <v>0</v>
      </c>
      <c r="S42" s="147">
        <f>I42/(H42-K42-M4)</f>
        <v>0</v>
      </c>
      <c r="T42" s="149">
        <f>G42/E42*7</f>
        <v>0</v>
      </c>
      <c r="U42" s="152"/>
      <c r="V42" s="134"/>
      <c r="W42" s="134"/>
      <c r="X42" s="151"/>
      <c r="Y42" s="104"/>
    </row>
    <row r="43" spans="1:45" x14ac:dyDescent="0.3">
      <c r="A43" s="116">
        <v>3</v>
      </c>
      <c r="B43" s="117">
        <v>55</v>
      </c>
      <c r="C43" s="118" t="s">
        <v>130</v>
      </c>
      <c r="D43" s="145">
        <v>1</v>
      </c>
      <c r="E43" s="148">
        <v>5.33</v>
      </c>
      <c r="F43" s="145">
        <v>2</v>
      </c>
      <c r="G43" s="145">
        <v>2</v>
      </c>
      <c r="H43" s="145">
        <v>23</v>
      </c>
      <c r="I43" s="145">
        <v>5</v>
      </c>
      <c r="J43" s="145">
        <v>0</v>
      </c>
      <c r="K43" s="145">
        <v>2</v>
      </c>
      <c r="L43" s="145">
        <v>0</v>
      </c>
      <c r="M43" s="145">
        <v>1</v>
      </c>
      <c r="N43" s="145">
        <v>3</v>
      </c>
      <c r="O43" s="145">
        <v>0</v>
      </c>
      <c r="P43" s="145">
        <v>1</v>
      </c>
      <c r="Q43" s="145">
        <v>0</v>
      </c>
      <c r="R43" s="145">
        <v>0</v>
      </c>
      <c r="S43" s="147">
        <f>I43/(H43-K43-M5)</f>
        <v>0.23809523809523808</v>
      </c>
      <c r="T43" s="149">
        <f>G43/E43*7</f>
        <v>2.6266416510318948</v>
      </c>
      <c r="U43" s="152"/>
      <c r="V43" s="134"/>
      <c r="W43" s="134"/>
      <c r="X43" s="151"/>
      <c r="Y43" s="104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65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  <c r="Y44" s="104"/>
    </row>
    <row r="45" spans="1:45" x14ac:dyDescent="0.3">
      <c r="A45" s="116"/>
      <c r="B45" s="117"/>
      <c r="C45" s="118"/>
      <c r="D45" s="145"/>
      <c r="E45" s="148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  <c r="Y45" s="10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topLeftCell="A22" zoomScaleNormal="100" zoomScaleSheetLayoutView="89" workbookViewId="0">
      <selection activeCell="C37" sqref="C37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3"/>
    <col min="29" max="29" width="12.6640625" style="3" customWidth="1"/>
    <col min="30" max="38" width="9.109375" style="3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7" customFormat="1" ht="15.75" customHeight="1" x14ac:dyDescent="0.25">
      <c r="A5" s="5"/>
      <c r="B5" s="6"/>
      <c r="C5" s="7" t="s">
        <v>0</v>
      </c>
      <c r="D5" s="23"/>
      <c r="E5" s="209">
        <v>41429</v>
      </c>
      <c r="F5" s="209"/>
      <c r="G5" s="203"/>
      <c r="H5" s="203"/>
      <c r="I5" s="203"/>
      <c r="J5" s="203"/>
      <c r="K5" s="203"/>
      <c r="L5" s="202" t="s">
        <v>1</v>
      </c>
      <c r="M5" s="202"/>
      <c r="N5" s="202"/>
      <c r="O5" s="202"/>
      <c r="P5" s="209">
        <v>41437</v>
      </c>
      <c r="Q5" s="203"/>
      <c r="R5" s="203"/>
      <c r="S5" s="203"/>
      <c r="T5" s="203"/>
      <c r="U5" s="203"/>
      <c r="V5" s="203"/>
      <c r="W5" s="203"/>
      <c r="X5" s="203"/>
      <c r="Y5" s="203"/>
      <c r="AA5" s="18"/>
      <c r="AB5" s="207"/>
      <c r="AC5" s="207"/>
      <c r="AD5" s="207"/>
      <c r="AE5" s="207"/>
      <c r="AF5" s="207"/>
      <c r="AG5" s="3"/>
      <c r="AH5" s="3"/>
      <c r="AI5" s="3"/>
      <c r="AJ5" s="3"/>
      <c r="AK5" s="3"/>
      <c r="AL5" s="3"/>
      <c r="AN5" s="188" t="s">
        <v>80</v>
      </c>
      <c r="AO5" s="189"/>
      <c r="AP5" s="189"/>
      <c r="AQ5" s="189"/>
      <c r="AR5" s="190"/>
    </row>
    <row r="6" spans="1:45" s="7" customFormat="1" x14ac:dyDescent="0.3">
      <c r="A6" s="5"/>
      <c r="B6" s="6"/>
      <c r="C6" s="7" t="s">
        <v>2</v>
      </c>
      <c r="D6" s="23"/>
      <c r="E6" s="203" t="s">
        <v>108</v>
      </c>
      <c r="F6" s="203"/>
      <c r="G6" s="203"/>
      <c r="H6" s="203"/>
      <c r="I6" s="203"/>
      <c r="J6" s="203"/>
      <c r="K6" s="203"/>
      <c r="L6" s="202" t="s">
        <v>3</v>
      </c>
      <c r="M6" s="202"/>
      <c r="N6" s="202"/>
      <c r="O6" s="202"/>
      <c r="P6" s="203" t="s">
        <v>111</v>
      </c>
      <c r="Q6" s="203"/>
      <c r="R6" s="203"/>
      <c r="S6" s="203"/>
      <c r="T6" s="203"/>
      <c r="U6" s="203"/>
      <c r="V6" s="203"/>
      <c r="W6" s="203"/>
      <c r="X6" s="203"/>
      <c r="Y6" s="203"/>
      <c r="Z6" s="4"/>
      <c r="AA6" s="1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191"/>
      <c r="AO6" s="192"/>
      <c r="AP6" s="192"/>
      <c r="AQ6" s="192"/>
      <c r="AR6" s="193"/>
      <c r="AS6" s="4"/>
    </row>
    <row r="7" spans="1:45" s="7" customFormat="1" x14ac:dyDescent="0.3">
      <c r="A7" s="5"/>
      <c r="B7" s="6"/>
      <c r="C7" s="7" t="s">
        <v>4</v>
      </c>
      <c r="D7" s="23"/>
      <c r="E7" s="203" t="s">
        <v>107</v>
      </c>
      <c r="F7" s="203"/>
      <c r="G7" s="203"/>
      <c r="H7" s="203"/>
      <c r="I7" s="203"/>
      <c r="J7" s="203"/>
      <c r="K7" s="203"/>
      <c r="L7" s="202" t="s">
        <v>5</v>
      </c>
      <c r="M7" s="202"/>
      <c r="N7" s="202"/>
      <c r="O7" s="202"/>
      <c r="P7" s="203" t="s">
        <v>107</v>
      </c>
      <c r="Q7" s="203"/>
      <c r="R7" s="203"/>
      <c r="S7" s="203"/>
      <c r="T7" s="203"/>
      <c r="U7" s="203"/>
      <c r="V7" s="203"/>
      <c r="W7" s="203"/>
      <c r="X7" s="203"/>
      <c r="Y7" s="203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3"/>
      <c r="AM7" s="4"/>
      <c r="AN7" s="4"/>
      <c r="AO7" s="4"/>
      <c r="AP7" s="4"/>
      <c r="AQ7" s="4"/>
      <c r="AR7" s="4"/>
      <c r="AS7" s="4"/>
    </row>
    <row r="8" spans="1:45" s="7" customFormat="1" x14ac:dyDescent="0.3">
      <c r="A8" s="5"/>
      <c r="B8" s="6"/>
      <c r="C8" s="7" t="s">
        <v>6</v>
      </c>
      <c r="D8" s="23"/>
      <c r="E8" s="203" t="s">
        <v>109</v>
      </c>
      <c r="F8" s="203"/>
      <c r="G8" s="203"/>
      <c r="H8" s="203"/>
      <c r="I8" s="203"/>
      <c r="J8" s="203"/>
      <c r="K8" s="203"/>
      <c r="L8" s="202" t="s">
        <v>7</v>
      </c>
      <c r="M8" s="202"/>
      <c r="N8" s="202"/>
      <c r="O8" s="202"/>
      <c r="P8" s="203">
        <v>1</v>
      </c>
      <c r="Q8" s="203"/>
      <c r="R8" s="203"/>
      <c r="S8" s="203"/>
      <c r="T8" s="203"/>
      <c r="U8" s="203"/>
      <c r="V8" s="203"/>
      <c r="W8" s="203"/>
      <c r="X8" s="203"/>
      <c r="Y8" s="203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3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7" customFormat="1" x14ac:dyDescent="0.3">
      <c r="A9" s="5"/>
      <c r="B9" s="6"/>
      <c r="C9" s="7" t="s">
        <v>8</v>
      </c>
      <c r="D9" s="23"/>
      <c r="E9" s="208" t="s">
        <v>110</v>
      </c>
      <c r="F9" s="208"/>
      <c r="G9" s="208"/>
      <c r="H9" s="208"/>
      <c r="I9" s="208"/>
      <c r="J9" s="208"/>
      <c r="K9" s="208"/>
      <c r="M9" s="202" t="s">
        <v>9</v>
      </c>
      <c r="N9" s="202"/>
      <c r="O9" s="202"/>
      <c r="P9" s="203" t="s">
        <v>112</v>
      </c>
      <c r="Q9" s="203"/>
      <c r="R9" s="203"/>
      <c r="S9" s="203"/>
      <c r="T9" s="203"/>
      <c r="U9" s="203"/>
      <c r="V9" s="203"/>
      <c r="W9" s="203"/>
      <c r="X9" s="203"/>
      <c r="Y9" s="203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3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3"/>
      <c r="B12" s="19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02">
        <v>9</v>
      </c>
      <c r="C13" s="71" t="s">
        <v>120</v>
      </c>
      <c r="D13" s="57">
        <v>1</v>
      </c>
      <c r="E13" s="57">
        <v>5</v>
      </c>
      <c r="F13" s="52">
        <v>3</v>
      </c>
      <c r="G13" s="57"/>
      <c r="H13" s="57">
        <v>1</v>
      </c>
      <c r="I13" s="57"/>
      <c r="J13" s="57">
        <v>1</v>
      </c>
      <c r="K13" s="57"/>
      <c r="L13" s="57"/>
      <c r="M13" s="57">
        <v>2</v>
      </c>
      <c r="N13" s="57"/>
      <c r="O13" s="57">
        <v>2</v>
      </c>
      <c r="P13" s="57"/>
      <c r="Q13" s="57"/>
      <c r="R13" s="57">
        <v>1</v>
      </c>
      <c r="S13" s="57">
        <v>1</v>
      </c>
      <c r="T13" s="57">
        <v>1</v>
      </c>
      <c r="U13" s="52">
        <f>I13+2*J13+3*K13+4*L13</f>
        <v>2</v>
      </c>
      <c r="V13" s="42">
        <f>(I13+(2*J13)+(3*K13)+(4*L13))/F13</f>
        <v>0.66666666666666663</v>
      </c>
      <c r="W13" s="42">
        <f>(H13+M13+P13)/(F13+M13+P13+Q13)</f>
        <v>0.6</v>
      </c>
      <c r="X13" s="42">
        <f>H13/F13</f>
        <v>0.33333333333333331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02">
        <v>6</v>
      </c>
      <c r="C14" s="71" t="s">
        <v>119</v>
      </c>
      <c r="D14" s="57">
        <v>1</v>
      </c>
      <c r="E14" s="57">
        <v>2</v>
      </c>
      <c r="F14" s="52">
        <v>2</v>
      </c>
      <c r="G14" s="57">
        <v>1</v>
      </c>
      <c r="H14" s="57">
        <v>1</v>
      </c>
      <c r="I14" s="57">
        <v>1</v>
      </c>
      <c r="J14" s="57"/>
      <c r="K14" s="57"/>
      <c r="L14" s="57"/>
      <c r="M14" s="57"/>
      <c r="N14" s="57"/>
      <c r="O14" s="57">
        <v>1</v>
      </c>
      <c r="P14" s="57"/>
      <c r="Q14" s="57"/>
      <c r="R14" s="57"/>
      <c r="S14" s="57"/>
      <c r="T14" s="57"/>
      <c r="U14" s="52">
        <f t="shared" ref="U14:U29" si="0">I14+2*J14+3*K14+4*L14</f>
        <v>1</v>
      </c>
      <c r="V14" s="42">
        <f t="shared" ref="V14:V29" si="1">(I14+(2*J14)+(3*K14)+(4*L14))/F14</f>
        <v>0.5</v>
      </c>
      <c r="W14" s="42">
        <f t="shared" ref="W14:W29" si="2">(H14+M14+P14)/(F14+M14+P14+Q14)</f>
        <v>0.5</v>
      </c>
      <c r="X14" s="42">
        <f t="shared" ref="X14:X29" si="3">H14/F14</f>
        <v>0.5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02">
        <v>23</v>
      </c>
      <c r="C15" s="71" t="s">
        <v>121</v>
      </c>
      <c r="D15" s="57">
        <v>1</v>
      </c>
      <c r="E15" s="57">
        <v>2</v>
      </c>
      <c r="F15" s="52">
        <v>2</v>
      </c>
      <c r="G15" s="57">
        <v>1</v>
      </c>
      <c r="H15" s="57"/>
      <c r="I15" s="57"/>
      <c r="J15" s="57"/>
      <c r="K15" s="57"/>
      <c r="L15" s="57"/>
      <c r="M15" s="57">
        <v>1</v>
      </c>
      <c r="N15" s="57"/>
      <c r="O15" s="57"/>
      <c r="P15" s="57"/>
      <c r="Q15" s="57"/>
      <c r="R15" s="57">
        <v>1</v>
      </c>
      <c r="S15" s="57"/>
      <c r="T15" s="57"/>
      <c r="U15" s="52">
        <f t="shared" si="0"/>
        <v>0</v>
      </c>
      <c r="V15" s="42">
        <f t="shared" si="1"/>
        <v>0</v>
      </c>
      <c r="W15" s="42">
        <f t="shared" si="2"/>
        <v>0.33333333333333331</v>
      </c>
      <c r="X15" s="42">
        <f t="shared" si="3"/>
        <v>0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s="79" customFormat="1" x14ac:dyDescent="0.3">
      <c r="A16" s="92">
        <v>4</v>
      </c>
      <c r="B16" s="102">
        <v>33</v>
      </c>
      <c r="C16" s="71" t="s">
        <v>111</v>
      </c>
      <c r="D16" s="154"/>
      <c r="E16" s="154"/>
      <c r="F16" s="155">
        <f>E16-M16-P16-Q16</f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0"/>
        <v>0</v>
      </c>
      <c r="V16" s="156" t="e">
        <f t="shared" si="1"/>
        <v>#DIV/0!</v>
      </c>
      <c r="W16" s="156" t="e">
        <f t="shared" si="2"/>
        <v>#DIV/0!</v>
      </c>
      <c r="X16" s="156" t="e">
        <f t="shared" si="3"/>
        <v>#DIV/0!</v>
      </c>
      <c r="Z16" s="80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0"/>
      <c r="AN16" s="83" t="s">
        <v>19</v>
      </c>
      <c r="AO16" s="84" t="s">
        <v>53</v>
      </c>
      <c r="AQ16" s="83" t="s">
        <v>20</v>
      </c>
      <c r="AR16" s="84" t="s">
        <v>54</v>
      </c>
      <c r="AS16" s="80"/>
    </row>
    <row r="17" spans="1:45" x14ac:dyDescent="0.3">
      <c r="A17" s="92">
        <v>5</v>
      </c>
      <c r="B17" s="102">
        <v>71</v>
      </c>
      <c r="C17" s="71" t="s">
        <v>122</v>
      </c>
      <c r="D17" s="57">
        <v>1</v>
      </c>
      <c r="E17" s="57">
        <v>4</v>
      </c>
      <c r="F17" s="52">
        <v>4</v>
      </c>
      <c r="G17" s="57"/>
      <c r="H17" s="57">
        <v>1</v>
      </c>
      <c r="I17" s="57">
        <v>1</v>
      </c>
      <c r="J17" s="57"/>
      <c r="K17" s="57"/>
      <c r="L17" s="57"/>
      <c r="M17" s="57">
        <v>1</v>
      </c>
      <c r="N17" s="57"/>
      <c r="O17" s="57">
        <v>2</v>
      </c>
      <c r="P17" s="57"/>
      <c r="Q17" s="57"/>
      <c r="R17" s="57"/>
      <c r="S17" s="57"/>
      <c r="T17" s="57"/>
      <c r="U17" s="52">
        <f t="shared" si="0"/>
        <v>1</v>
      </c>
      <c r="V17" s="42">
        <f t="shared" si="1"/>
        <v>0.25</v>
      </c>
      <c r="W17" s="42">
        <f t="shared" si="2"/>
        <v>0.4</v>
      </c>
      <c r="X17" s="42">
        <f t="shared" si="3"/>
        <v>0.25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02">
        <v>74</v>
      </c>
      <c r="C18" s="71" t="s">
        <v>123</v>
      </c>
      <c r="D18" s="57">
        <v>1</v>
      </c>
      <c r="E18" s="57">
        <v>5</v>
      </c>
      <c r="F18" s="52">
        <v>5</v>
      </c>
      <c r="G18" s="57"/>
      <c r="H18" s="57"/>
      <c r="I18" s="57"/>
      <c r="J18" s="57"/>
      <c r="K18" s="57"/>
      <c r="L18" s="57"/>
      <c r="M18" s="57"/>
      <c r="N18" s="57"/>
      <c r="O18" s="57">
        <v>5</v>
      </c>
      <c r="P18" s="57"/>
      <c r="Q18" s="57"/>
      <c r="R18" s="57"/>
      <c r="S18" s="57"/>
      <c r="T18" s="57">
        <v>1</v>
      </c>
      <c r="U18" s="52">
        <f t="shared" si="0"/>
        <v>0</v>
      </c>
      <c r="V18" s="42">
        <f t="shared" si="1"/>
        <v>0</v>
      </c>
      <c r="W18" s="42">
        <f t="shared" si="2"/>
        <v>0</v>
      </c>
      <c r="X18" s="42">
        <f t="shared" si="3"/>
        <v>0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s="79" customFormat="1" x14ac:dyDescent="0.3">
      <c r="A19" s="92">
        <v>7</v>
      </c>
      <c r="B19" s="102">
        <v>63</v>
      </c>
      <c r="C19" s="71" t="s">
        <v>124</v>
      </c>
      <c r="D19" s="154"/>
      <c r="E19" s="154"/>
      <c r="F19" s="155">
        <f>E19-M19-P19-Q19</f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0"/>
        <v>0</v>
      </c>
      <c r="V19" s="156" t="e">
        <f t="shared" si="1"/>
        <v>#DIV/0!</v>
      </c>
      <c r="W19" s="156" t="e">
        <f t="shared" si="2"/>
        <v>#DIV/0!</v>
      </c>
      <c r="X19" s="156" t="e">
        <f t="shared" si="3"/>
        <v>#DIV/0!</v>
      </c>
      <c r="Z19" s="80"/>
      <c r="AA19" s="81"/>
      <c r="AB19" s="224" t="s">
        <v>87</v>
      </c>
      <c r="AC19" s="225"/>
      <c r="AD19" s="225"/>
      <c r="AE19" s="225"/>
      <c r="AF19" s="225"/>
      <c r="AG19" s="225"/>
      <c r="AH19" s="225"/>
      <c r="AI19" s="225"/>
      <c r="AJ19" s="225"/>
      <c r="AK19" s="226"/>
      <c r="AL19" s="82"/>
      <c r="AM19" s="80"/>
      <c r="AN19" s="83" t="s">
        <v>22</v>
      </c>
      <c r="AO19" s="84" t="s">
        <v>59</v>
      </c>
      <c r="AQ19" s="83" t="s">
        <v>78</v>
      </c>
      <c r="AR19" s="84" t="s">
        <v>60</v>
      </c>
      <c r="AS19" s="80"/>
    </row>
    <row r="20" spans="1:45" x14ac:dyDescent="0.3">
      <c r="A20" s="92">
        <v>8</v>
      </c>
      <c r="B20" s="102">
        <v>22</v>
      </c>
      <c r="C20" s="71" t="s">
        <v>125</v>
      </c>
      <c r="D20" s="154"/>
      <c r="E20" s="154"/>
      <c r="F20" s="155">
        <f>E20-M20-P20-Q20</f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>
        <f t="shared" si="0"/>
        <v>0</v>
      </c>
      <c r="V20" s="156" t="e">
        <f t="shared" si="1"/>
        <v>#DIV/0!</v>
      </c>
      <c r="W20" s="156" t="e">
        <f t="shared" si="2"/>
        <v>#DIV/0!</v>
      </c>
      <c r="X20" s="156" t="e">
        <f t="shared" si="3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s="79" customFormat="1" x14ac:dyDescent="0.3">
      <c r="A21" s="92">
        <v>9</v>
      </c>
      <c r="B21" s="102">
        <v>8</v>
      </c>
      <c r="C21" s="71" t="s">
        <v>161</v>
      </c>
      <c r="D21" s="154"/>
      <c r="E21" s="154"/>
      <c r="F21" s="155">
        <f>E21-M21-P21-Q21</f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0"/>
        <v>0</v>
      </c>
      <c r="V21" s="156" t="e">
        <f t="shared" si="1"/>
        <v>#DIV/0!</v>
      </c>
      <c r="W21" s="156" t="e">
        <f t="shared" si="2"/>
        <v>#DIV/0!</v>
      </c>
      <c r="X21" s="156" t="e">
        <f t="shared" si="3"/>
        <v>#DIV/0!</v>
      </c>
      <c r="Z21" s="80"/>
      <c r="AA21" s="81" t="s">
        <v>89</v>
      </c>
      <c r="AB21" s="218" t="s">
        <v>99</v>
      </c>
      <c r="AC21" s="219"/>
      <c r="AD21" s="219"/>
      <c r="AE21" s="219"/>
      <c r="AF21" s="219"/>
      <c r="AG21" s="219"/>
      <c r="AH21" s="219"/>
      <c r="AI21" s="219"/>
      <c r="AJ21" s="219"/>
      <c r="AK21" s="220"/>
      <c r="AL21" s="82"/>
      <c r="AM21" s="80"/>
      <c r="AN21" s="83" t="s">
        <v>24</v>
      </c>
      <c r="AO21" s="84" t="s">
        <v>63</v>
      </c>
      <c r="AQ21" s="83" t="s">
        <v>35</v>
      </c>
      <c r="AR21" s="84" t="s">
        <v>64</v>
      </c>
      <c r="AS21" s="80"/>
    </row>
    <row r="22" spans="1:45" x14ac:dyDescent="0.3">
      <c r="A22" s="92">
        <v>10</v>
      </c>
      <c r="B22" s="102">
        <v>25</v>
      </c>
      <c r="C22" s="71" t="s">
        <v>127</v>
      </c>
      <c r="D22" s="57">
        <v>1</v>
      </c>
      <c r="E22" s="57"/>
      <c r="F22" s="52">
        <v>2</v>
      </c>
      <c r="G22" s="57"/>
      <c r="H22" s="57"/>
      <c r="I22" s="57"/>
      <c r="J22" s="57"/>
      <c r="K22" s="57"/>
      <c r="L22" s="57"/>
      <c r="M22" s="57"/>
      <c r="N22" s="57"/>
      <c r="O22" s="57">
        <v>2</v>
      </c>
      <c r="P22" s="57"/>
      <c r="Q22" s="57"/>
      <c r="R22" s="57"/>
      <c r="S22" s="57"/>
      <c r="T22" s="57"/>
      <c r="U22" s="52">
        <f t="shared" si="0"/>
        <v>0</v>
      </c>
      <c r="V22" s="42">
        <f t="shared" si="1"/>
        <v>0</v>
      </c>
      <c r="W22" s="42">
        <f t="shared" si="2"/>
        <v>0</v>
      </c>
      <c r="X22" s="42">
        <f t="shared" si="3"/>
        <v>0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02">
        <v>44</v>
      </c>
      <c r="C23" s="71" t="s">
        <v>128</v>
      </c>
      <c r="D23" s="57">
        <v>1</v>
      </c>
      <c r="E23" s="57">
        <v>5</v>
      </c>
      <c r="F23" s="52">
        <v>5</v>
      </c>
      <c r="G23" s="57">
        <v>1</v>
      </c>
      <c r="H23" s="57"/>
      <c r="I23" s="57"/>
      <c r="J23" s="57"/>
      <c r="K23" s="57"/>
      <c r="L23" s="57"/>
      <c r="M23" s="57">
        <v>3</v>
      </c>
      <c r="N23" s="57">
        <v>1</v>
      </c>
      <c r="O23" s="57">
        <v>1</v>
      </c>
      <c r="P23" s="57"/>
      <c r="Q23" s="57"/>
      <c r="R23" s="57"/>
      <c r="S23" s="57"/>
      <c r="T23" s="57"/>
      <c r="U23" s="52">
        <f t="shared" si="0"/>
        <v>0</v>
      </c>
      <c r="V23" s="42">
        <f t="shared" si="1"/>
        <v>0</v>
      </c>
      <c r="W23" s="42">
        <f t="shared" si="2"/>
        <v>0.375</v>
      </c>
      <c r="X23" s="42">
        <f t="shared" si="3"/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02">
        <v>28</v>
      </c>
      <c r="C24" s="71" t="s">
        <v>129</v>
      </c>
      <c r="D24" s="57">
        <v>1</v>
      </c>
      <c r="E24" s="57">
        <v>1</v>
      </c>
      <c r="F24" s="52">
        <v>1</v>
      </c>
      <c r="G24" s="57"/>
      <c r="H24" s="57"/>
      <c r="I24" s="57"/>
      <c r="J24" s="57"/>
      <c r="K24" s="57"/>
      <c r="L24" s="57"/>
      <c r="M24" s="57"/>
      <c r="N24" s="57"/>
      <c r="O24" s="57">
        <v>1</v>
      </c>
      <c r="P24" s="57"/>
      <c r="Q24" s="57"/>
      <c r="R24" s="57"/>
      <c r="S24" s="57"/>
      <c r="T24" s="57"/>
      <c r="U24" s="52">
        <f t="shared" si="0"/>
        <v>0</v>
      </c>
      <c r="V24" s="42">
        <f t="shared" si="1"/>
        <v>0</v>
      </c>
      <c r="W24" s="42">
        <f t="shared" si="2"/>
        <v>0</v>
      </c>
      <c r="X24" s="42">
        <f t="shared" si="3"/>
        <v>0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02">
        <v>4</v>
      </c>
      <c r="C25" s="71" t="s">
        <v>118</v>
      </c>
      <c r="D25" s="57">
        <v>1</v>
      </c>
      <c r="E25" s="57">
        <v>1</v>
      </c>
      <c r="F25" s="52">
        <v>1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v>1</v>
      </c>
      <c r="S25" s="57"/>
      <c r="T25" s="57"/>
      <c r="U25" s="52">
        <f t="shared" si="0"/>
        <v>0</v>
      </c>
      <c r="V25" s="42">
        <f t="shared" si="1"/>
        <v>0</v>
      </c>
      <c r="W25" s="42">
        <f t="shared" si="2"/>
        <v>0</v>
      </c>
      <c r="X25" s="42">
        <f t="shared" si="3"/>
        <v>0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s="79" customFormat="1" x14ac:dyDescent="0.3">
      <c r="A26" s="92">
        <v>14</v>
      </c>
      <c r="B26" s="102">
        <v>15</v>
      </c>
      <c r="C26" s="16" t="s">
        <v>167</v>
      </c>
      <c r="D26" s="154"/>
      <c r="E26" s="154"/>
      <c r="F26" s="155">
        <f>E26-M26-P26-Q26</f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0"/>
        <v>0</v>
      </c>
      <c r="V26" s="156" t="e">
        <f t="shared" si="1"/>
        <v>#DIV/0!</v>
      </c>
      <c r="W26" s="156" t="e">
        <f t="shared" si="2"/>
        <v>#DIV/0!</v>
      </c>
      <c r="X26" s="156" t="e">
        <f t="shared" si="3"/>
        <v>#DIV/0!</v>
      </c>
      <c r="AA26" s="81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Q26" s="80"/>
      <c r="AS26" s="80"/>
    </row>
    <row r="27" spans="1:45" x14ac:dyDescent="0.3">
      <c r="A27" s="92">
        <v>15</v>
      </c>
      <c r="B27" s="102">
        <v>55</v>
      </c>
      <c r="C27" s="71" t="s">
        <v>130</v>
      </c>
      <c r="D27" s="57">
        <v>1</v>
      </c>
      <c r="E27" s="57">
        <v>5</v>
      </c>
      <c r="F27" s="52">
        <v>4</v>
      </c>
      <c r="G27" s="57">
        <v>2</v>
      </c>
      <c r="H27" s="57">
        <v>3</v>
      </c>
      <c r="I27" s="57">
        <v>2</v>
      </c>
      <c r="J27" s="57">
        <v>1</v>
      </c>
      <c r="K27" s="57"/>
      <c r="L27" s="57"/>
      <c r="M27" s="57">
        <v>1</v>
      </c>
      <c r="N27" s="57"/>
      <c r="O27" s="57">
        <v>1</v>
      </c>
      <c r="P27" s="57"/>
      <c r="Q27" s="57"/>
      <c r="R27" s="57"/>
      <c r="S27" s="57"/>
      <c r="T27" s="57"/>
      <c r="U27" s="52">
        <f t="shared" si="0"/>
        <v>4</v>
      </c>
      <c r="V27" s="42">
        <f t="shared" si="1"/>
        <v>1</v>
      </c>
      <c r="W27" s="42">
        <f t="shared" si="2"/>
        <v>0.8</v>
      </c>
      <c r="X27" s="42">
        <f t="shared" si="3"/>
        <v>0.75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02">
        <v>2</v>
      </c>
      <c r="C28" s="71" t="s">
        <v>131</v>
      </c>
      <c r="D28" s="57">
        <v>1</v>
      </c>
      <c r="E28" s="57">
        <v>2</v>
      </c>
      <c r="F28" s="52">
        <v>2</v>
      </c>
      <c r="G28" s="57"/>
      <c r="H28" s="57">
        <v>1</v>
      </c>
      <c r="I28" s="57">
        <v>1</v>
      </c>
      <c r="J28" s="57"/>
      <c r="K28" s="57"/>
      <c r="L28" s="57"/>
      <c r="M28" s="57"/>
      <c r="N28" s="57"/>
      <c r="O28" s="57">
        <v>1</v>
      </c>
      <c r="P28" s="57"/>
      <c r="Q28" s="57"/>
      <c r="R28" s="57"/>
      <c r="S28" s="57"/>
      <c r="T28" s="57"/>
      <c r="U28" s="52">
        <f t="shared" si="0"/>
        <v>1</v>
      </c>
      <c r="V28" s="42">
        <f t="shared" si="1"/>
        <v>0.5</v>
      </c>
      <c r="W28" s="42">
        <f t="shared" si="2"/>
        <v>0.5</v>
      </c>
      <c r="X28" s="42">
        <f t="shared" si="3"/>
        <v>0.5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s="79" customFormat="1" x14ac:dyDescent="0.3">
      <c r="A29" s="92">
        <v>17</v>
      </c>
      <c r="B29" s="102">
        <v>11</v>
      </c>
      <c r="C29" s="71" t="s">
        <v>132</v>
      </c>
      <c r="D29" s="154"/>
      <c r="E29" s="154"/>
      <c r="F29" s="155">
        <f>E29-M29-P29-Q29</f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0"/>
        <v>0</v>
      </c>
      <c r="V29" s="156" t="e">
        <f t="shared" si="1"/>
        <v>#DIV/0!</v>
      </c>
      <c r="W29" s="156" t="e">
        <f t="shared" si="2"/>
        <v>#DIV/0!</v>
      </c>
      <c r="X29" s="156" t="e">
        <f t="shared" si="3"/>
        <v>#DIV/0!</v>
      </c>
      <c r="AA29" s="81"/>
      <c r="AB29" s="213"/>
      <c r="AC29" s="213"/>
      <c r="AD29" s="29"/>
      <c r="AE29" s="44"/>
      <c r="AF29" s="85">
        <v>0</v>
      </c>
      <c r="AG29" s="85">
        <v>0</v>
      </c>
      <c r="AH29" s="85">
        <v>1</v>
      </c>
      <c r="AI29" s="46"/>
      <c r="AJ29" s="85">
        <v>5</v>
      </c>
      <c r="AK29" s="85">
        <v>5</v>
      </c>
      <c r="AL29" s="48"/>
      <c r="AM29" s="44"/>
      <c r="AN29" s="86">
        <f>SUM(H13:H38)/SUM(F13:F38)</f>
        <v>0.22857142857142856</v>
      </c>
      <c r="AO29" s="87">
        <f>SUM(G41:G44)/SUM(E41:E44)*7</f>
        <v>4.375</v>
      </c>
      <c r="AQ29" s="80"/>
      <c r="AS29" s="80"/>
    </row>
    <row r="30" spans="1:45" s="79" customFormat="1" x14ac:dyDescent="0.3">
      <c r="A30" s="92">
        <v>18</v>
      </c>
      <c r="B30" s="102">
        <v>21</v>
      </c>
      <c r="C30" s="71" t="s">
        <v>133</v>
      </c>
      <c r="D30" s="154"/>
      <c r="E30" s="154"/>
      <c r="F30" s="155">
        <f>E30-M30-P30-Q30</f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7">
        <f>I30+2*J30+3*K30+4*L30</f>
        <v>0</v>
      </c>
      <c r="V30" s="156" t="e">
        <f>(I30+(2*J30)+(3*K30)+(4*L30))/F30</f>
        <v>#DIV/0!</v>
      </c>
      <c r="W30" s="156" t="e">
        <f>(H30+M30+P30)/(F30+M30+P30+Q30)</f>
        <v>#DIV/0!</v>
      </c>
      <c r="X30" s="156" t="e">
        <f>H30/F30</f>
        <v>#DIV/0!</v>
      </c>
      <c r="AA30" s="81"/>
      <c r="AB30" s="76"/>
      <c r="AC30" s="76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80"/>
      <c r="AS30" s="80"/>
    </row>
    <row r="31" spans="1:45" s="79" customFormat="1" x14ac:dyDescent="0.3">
      <c r="A31" s="92">
        <v>19</v>
      </c>
      <c r="B31" s="102">
        <v>43</v>
      </c>
      <c r="C31" s="71" t="s">
        <v>134</v>
      </c>
      <c r="D31" s="154"/>
      <c r="E31" s="154"/>
      <c r="F31" s="155">
        <f>E31-M31-P31-Q31</f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7">
        <f>I31+2*J31+3*K31+4*L31</f>
        <v>0</v>
      </c>
      <c r="V31" s="156" t="e">
        <f>(I31+(2*J31)+(3*K31)+(4*L31))/F31</f>
        <v>#DIV/0!</v>
      </c>
      <c r="W31" s="156" t="e">
        <f>(H31+M31+P31)/(F31+M31+P31+Q31)</f>
        <v>#DIV/0!</v>
      </c>
      <c r="X31" s="156" t="e">
        <f>H31/F31</f>
        <v>#DIV/0!</v>
      </c>
      <c r="AA31" s="81"/>
      <c r="AB31" s="76"/>
      <c r="AC31" s="76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80"/>
      <c r="AS31" s="80"/>
    </row>
    <row r="32" spans="1:45" x14ac:dyDescent="0.3">
      <c r="A32" s="92">
        <v>20</v>
      </c>
      <c r="B32" s="102">
        <v>12</v>
      </c>
      <c r="C32" s="71" t="s">
        <v>135</v>
      </c>
      <c r="D32" s="57">
        <v>1</v>
      </c>
      <c r="E32" s="57">
        <v>2</v>
      </c>
      <c r="F32" s="52">
        <v>2</v>
      </c>
      <c r="G32" s="57"/>
      <c r="H32" s="57">
        <v>1</v>
      </c>
      <c r="I32" s="57">
        <v>1</v>
      </c>
      <c r="J32" s="57"/>
      <c r="K32" s="57"/>
      <c r="L32" s="57"/>
      <c r="M32" s="57"/>
      <c r="N32" s="57"/>
      <c r="O32" s="57"/>
      <c r="P32" s="57"/>
      <c r="Q32" s="57"/>
      <c r="R32" s="57">
        <v>1</v>
      </c>
      <c r="S32" s="57"/>
      <c r="T32" s="57">
        <v>1</v>
      </c>
      <c r="U32" s="163">
        <f>I32+2*J32+3*K32+4*L32</f>
        <v>1</v>
      </c>
      <c r="V32" s="42">
        <f>(I32+(2*J32)+(3*K32)+(4*L32))/F32</f>
        <v>0.5</v>
      </c>
      <c r="W32" s="42">
        <f>(H32+M32+P32)/(F32+M32+P32+Q32)</f>
        <v>0.5</v>
      </c>
      <c r="X32" s="42">
        <f>H32/F32</f>
        <v>0.5</v>
      </c>
      <c r="AB32" s="34"/>
      <c r="AC32" s="34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02">
        <v>15</v>
      </c>
      <c r="C33" s="71" t="s">
        <v>136</v>
      </c>
      <c r="D33" s="57">
        <v>1</v>
      </c>
      <c r="E33" s="57">
        <v>2</v>
      </c>
      <c r="F33" s="52">
        <v>2</v>
      </c>
      <c r="G33" s="57"/>
      <c r="H33" s="57"/>
      <c r="I33" s="57"/>
      <c r="J33" s="57"/>
      <c r="K33" s="57"/>
      <c r="L33" s="57"/>
      <c r="M33" s="57"/>
      <c r="N33" s="57"/>
      <c r="O33" s="57">
        <v>2</v>
      </c>
      <c r="P33" s="57"/>
      <c r="Q33" s="57"/>
      <c r="R33" s="57"/>
      <c r="S33" s="57"/>
      <c r="T33" s="57"/>
      <c r="U33" s="163">
        <f>I33+2*J33+3*K33+4*L33</f>
        <v>0</v>
      </c>
      <c r="V33" s="42">
        <f>(I33+(2*J33)+(3*K33)+(4*L33))/F33</f>
        <v>0</v>
      </c>
      <c r="W33" s="42">
        <f>(H33+M33+P33)/(F33+M33+P33+Q33)</f>
        <v>0</v>
      </c>
      <c r="X33" s="42">
        <f>H33/F33</f>
        <v>0</v>
      </c>
      <c r="AB33" s="34"/>
      <c r="AC33" s="34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s="79" customFormat="1" x14ac:dyDescent="0.3">
      <c r="A34" s="92">
        <v>22</v>
      </c>
      <c r="B34" s="117">
        <v>97</v>
      </c>
      <c r="C34" s="71" t="s">
        <v>137</v>
      </c>
      <c r="D34" s="154"/>
      <c r="E34" s="154"/>
      <c r="F34" s="155">
        <f>E34-M34-P34-Q34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7">
        <f>I34+2*J34+3*K34+4*L34</f>
        <v>0</v>
      </c>
      <c r="V34" s="156" t="e">
        <f>(I34+(2*J34)+(3*K34)+(4*L34))/F34</f>
        <v>#DIV/0!</v>
      </c>
      <c r="W34" s="156" t="e">
        <f>(H34+M34+P34)/(F34+M34+P34+Q34)</f>
        <v>#DIV/0!</v>
      </c>
      <c r="X34" s="156" t="e">
        <f>H34/F34</f>
        <v>#DIV/0!</v>
      </c>
      <c r="AA34" s="81"/>
      <c r="AB34" s="76"/>
      <c r="AC34" s="76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80"/>
      <c r="AS34" s="80"/>
    </row>
    <row r="35" spans="1:45" x14ac:dyDescent="0.3">
      <c r="A35" s="92">
        <v>23</v>
      </c>
      <c r="B35" s="162" t="s">
        <v>160</v>
      </c>
      <c r="C35" s="118" t="s">
        <v>177</v>
      </c>
      <c r="D35" s="154"/>
      <c r="E35" s="154"/>
      <c r="F35" s="155">
        <f t="shared" ref="F35:F37" si="4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7">
        <f t="shared" ref="U35:U37" si="5">I35+2*J35+3*K35+4*L35</f>
        <v>0</v>
      </c>
      <c r="V35" s="156" t="e">
        <f t="shared" ref="V35:V37" si="6">(I35+(2*J35)+(3*K35)+(4*L35))/F35</f>
        <v>#DIV/0!</v>
      </c>
      <c r="W35" s="156" t="e">
        <f t="shared" ref="W35:W37" si="7">(H35+M35+P35)/(F35+M35+P35+Q35)</f>
        <v>#DIV/0!</v>
      </c>
      <c r="X35" s="156" t="e">
        <f t="shared" ref="X35:X37" si="8">H35/F35</f>
        <v>#DIV/0!</v>
      </c>
    </row>
    <row r="36" spans="1:45" x14ac:dyDescent="0.3">
      <c r="A36" s="92">
        <v>24</v>
      </c>
      <c r="B36" s="162" t="s">
        <v>160</v>
      </c>
      <c r="C36" s="118" t="s">
        <v>182</v>
      </c>
      <c r="D36" s="154"/>
      <c r="E36" s="154"/>
      <c r="F36" s="155">
        <f t="shared" si="4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7">
        <f t="shared" si="5"/>
        <v>0</v>
      </c>
      <c r="V36" s="156" t="e">
        <f t="shared" si="6"/>
        <v>#DIV/0!</v>
      </c>
      <c r="W36" s="156" t="e">
        <f t="shared" si="7"/>
        <v>#DIV/0!</v>
      </c>
      <c r="X36" s="156" t="e">
        <f t="shared" si="8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71"/>
      <c r="D37" s="154"/>
      <c r="E37" s="154"/>
      <c r="F37" s="155">
        <f t="shared" si="4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7">
        <f t="shared" si="5"/>
        <v>0</v>
      </c>
      <c r="V37" s="156" t="e">
        <f t="shared" si="6"/>
        <v>#DIV/0!</v>
      </c>
      <c r="W37" s="156" t="e">
        <f t="shared" si="7"/>
        <v>#DIV/0!</v>
      </c>
      <c r="X37" s="156" t="e">
        <f t="shared" si="8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02"/>
      <c r="C38" s="71"/>
      <c r="D38" s="57"/>
      <c r="E38" s="57"/>
      <c r="F38" s="52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77"/>
      <c r="V38" s="78"/>
      <c r="W38" s="78"/>
      <c r="X38" s="78"/>
    </row>
    <row r="39" spans="1:45" x14ac:dyDescent="0.3">
      <c r="A39" s="92"/>
      <c r="B39" s="75" t="s">
        <v>27</v>
      </c>
      <c r="C39" s="72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7"/>
      <c r="W39" s="17"/>
      <c r="X39" s="17"/>
    </row>
    <row r="40" spans="1:45" x14ac:dyDescent="0.3">
      <c r="A40" s="92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3"/>
      <c r="V40" s="33"/>
      <c r="W40" s="33"/>
      <c r="X40" s="17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45" x14ac:dyDescent="0.3">
      <c r="A41" s="92">
        <v>1</v>
      </c>
      <c r="B41" s="117">
        <v>6</v>
      </c>
      <c r="C41" s="71" t="s">
        <v>119</v>
      </c>
      <c r="D41" s="57">
        <v>1</v>
      </c>
      <c r="E41" s="67">
        <v>4</v>
      </c>
      <c r="F41" s="57">
        <v>2</v>
      </c>
      <c r="G41" s="57">
        <v>2</v>
      </c>
      <c r="H41" s="57">
        <v>18</v>
      </c>
      <c r="I41" s="57">
        <v>2</v>
      </c>
      <c r="J41" s="57">
        <v>0</v>
      </c>
      <c r="K41" s="57">
        <v>2</v>
      </c>
      <c r="L41" s="57">
        <v>1</v>
      </c>
      <c r="M41" s="57">
        <v>0</v>
      </c>
      <c r="N41" s="57">
        <v>8</v>
      </c>
      <c r="O41" s="57">
        <v>0</v>
      </c>
      <c r="P41" s="57">
        <v>0</v>
      </c>
      <c r="Q41" s="57">
        <v>0</v>
      </c>
      <c r="R41" s="57">
        <v>0</v>
      </c>
      <c r="S41" s="64">
        <f>I41/(H41-K41-M3)</f>
        <v>0.125</v>
      </c>
      <c r="T41" s="68">
        <f>G41/E41*7</f>
        <v>3.5</v>
      </c>
      <c r="U41" s="37"/>
      <c r="V41" s="32"/>
      <c r="W41" s="32"/>
      <c r="X41" s="17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45" x14ac:dyDescent="0.3">
      <c r="A42" s="92">
        <v>2</v>
      </c>
      <c r="B42" s="117">
        <v>8</v>
      </c>
      <c r="C42" s="71" t="s">
        <v>161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37"/>
      <c r="V42" s="32"/>
      <c r="W42" s="32"/>
      <c r="X42" s="17"/>
    </row>
    <row r="43" spans="1:45" x14ac:dyDescent="0.3">
      <c r="A43" s="92">
        <v>3</v>
      </c>
      <c r="B43" s="117">
        <v>55</v>
      </c>
      <c r="C43" s="71" t="s">
        <v>130</v>
      </c>
      <c r="D43" s="57">
        <v>1</v>
      </c>
      <c r="E43" s="67">
        <v>4</v>
      </c>
      <c r="F43" s="57">
        <v>3</v>
      </c>
      <c r="G43" s="57">
        <v>3</v>
      </c>
      <c r="H43" s="57">
        <v>17</v>
      </c>
      <c r="I43" s="57">
        <v>2</v>
      </c>
      <c r="J43" s="57">
        <v>0</v>
      </c>
      <c r="K43" s="57">
        <v>0</v>
      </c>
      <c r="L43" s="57">
        <v>0</v>
      </c>
      <c r="M43" s="57">
        <v>0</v>
      </c>
      <c r="N43" s="57">
        <v>6</v>
      </c>
      <c r="O43" s="57">
        <v>0</v>
      </c>
      <c r="P43" s="57">
        <v>0</v>
      </c>
      <c r="Q43" s="57">
        <v>0</v>
      </c>
      <c r="R43" s="57">
        <v>0</v>
      </c>
      <c r="S43" s="93">
        <f>I43/(H43-K43-M5)</f>
        <v>0.11764705882352941</v>
      </c>
      <c r="T43" s="94">
        <f>G43/E43*7</f>
        <v>5.25</v>
      </c>
      <c r="U43" s="37"/>
      <c r="V43" s="32"/>
      <c r="W43" s="32"/>
      <c r="X43" s="17"/>
    </row>
    <row r="44" spans="1:45" x14ac:dyDescent="0.3">
      <c r="A44" s="92">
        <v>4</v>
      </c>
      <c r="B44" s="117">
        <v>43</v>
      </c>
      <c r="C44" s="71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66" t="e">
        <f>I44/(H44-K44-M6)</f>
        <v>#DIV/0!</v>
      </c>
      <c r="T44" s="167" t="e">
        <f>G44/E44*7</f>
        <v>#DIV/0!</v>
      </c>
      <c r="U44" s="37"/>
      <c r="V44" s="32"/>
      <c r="W44" s="32"/>
      <c r="X44" s="17"/>
    </row>
    <row r="45" spans="1:45" x14ac:dyDescent="0.3">
      <c r="A45" s="92"/>
      <c r="B45" s="57"/>
      <c r="C45" s="7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5"/>
      <c r="T45" s="66"/>
    </row>
  </sheetData>
  <mergeCells count="38">
    <mergeCell ref="AB25:AC26"/>
    <mergeCell ref="AB28:AC29"/>
    <mergeCell ref="AB8:AK8"/>
    <mergeCell ref="AB36:AK36"/>
    <mergeCell ref="AB37:AK37"/>
    <mergeCell ref="AB27:AK27"/>
    <mergeCell ref="AB21:AK21"/>
    <mergeCell ref="AB9:AK9"/>
    <mergeCell ref="AB14:AK14"/>
    <mergeCell ref="AB23:AK23"/>
    <mergeCell ref="AB17:AK17"/>
    <mergeCell ref="AB18:AK18"/>
    <mergeCell ref="AB19:AK19"/>
    <mergeCell ref="AB10:AK10"/>
    <mergeCell ref="AB11:AK11"/>
    <mergeCell ref="AB15:AK15"/>
    <mergeCell ref="AB13:AK13"/>
    <mergeCell ref="E9:K9"/>
    <mergeCell ref="P5:Y5"/>
    <mergeCell ref="P6:Y6"/>
    <mergeCell ref="P7:Y7"/>
    <mergeCell ref="P8:Y8"/>
    <mergeCell ref="P9:Y9"/>
    <mergeCell ref="L8:O8"/>
    <mergeCell ref="M9:O9"/>
    <mergeCell ref="E5:K5"/>
    <mergeCell ref="L6:O6"/>
    <mergeCell ref="E8:K8"/>
    <mergeCell ref="B2:Y3"/>
    <mergeCell ref="AN5:AR6"/>
    <mergeCell ref="L7:O7"/>
    <mergeCell ref="E7:K7"/>
    <mergeCell ref="AN8:AO8"/>
    <mergeCell ref="AQ8:AR8"/>
    <mergeCell ref="E6:K6"/>
    <mergeCell ref="L5:O5"/>
    <mergeCell ref="AB7:AK7"/>
    <mergeCell ref="AB4:AF5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2" manualBreakCount="2">
    <brk id="26" max="33" man="1"/>
    <brk id="38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61"/>
    <col min="29" max="29" width="12.6640625" style="61" customWidth="1"/>
    <col min="30" max="38" width="9.109375" style="61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1" spans="1:45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5" ht="15.6" customHeight="1" x14ac:dyDescent="0.3">
      <c r="A2" s="103"/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A3" s="103"/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A4" s="103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4"/>
      <c r="AB4" s="207" t="s">
        <v>81</v>
      </c>
      <c r="AC4" s="207"/>
      <c r="AD4" s="207"/>
      <c r="AE4" s="207"/>
      <c r="AF4" s="207"/>
    </row>
    <row r="5" spans="1:45" s="60" customFormat="1" ht="15.75" customHeight="1" x14ac:dyDescent="0.25">
      <c r="A5" s="107"/>
      <c r="B5" s="108"/>
      <c r="C5" s="182" t="s">
        <v>0</v>
      </c>
      <c r="D5" s="182"/>
      <c r="E5" s="232">
        <v>41514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41519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61"/>
      <c r="AH5" s="61"/>
      <c r="AI5" s="61"/>
      <c r="AJ5" s="61"/>
      <c r="AK5" s="61"/>
      <c r="AL5" s="61"/>
      <c r="AN5" s="188" t="s">
        <v>80</v>
      </c>
      <c r="AO5" s="189"/>
      <c r="AP5" s="189"/>
      <c r="AQ5" s="189"/>
      <c r="AR5" s="190"/>
    </row>
    <row r="6" spans="1:45" s="60" customFormat="1" x14ac:dyDescent="0.3">
      <c r="A6" s="107"/>
      <c r="B6" s="108"/>
      <c r="C6" s="182" t="s">
        <v>2</v>
      </c>
      <c r="D6" s="182"/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4"/>
      <c r="AN6" s="191"/>
      <c r="AO6" s="192"/>
      <c r="AP6" s="192"/>
      <c r="AQ6" s="192"/>
      <c r="AR6" s="193"/>
      <c r="AS6" s="4"/>
    </row>
    <row r="7" spans="1:45" s="60" customFormat="1" x14ac:dyDescent="0.3">
      <c r="A7" s="107"/>
      <c r="B7" s="108"/>
      <c r="C7" s="182" t="s">
        <v>4</v>
      </c>
      <c r="D7" s="182"/>
      <c r="E7" s="231" t="s">
        <v>191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61"/>
      <c r="AM7" s="4"/>
      <c r="AN7" s="4"/>
      <c r="AO7" s="4"/>
      <c r="AP7" s="4"/>
      <c r="AQ7" s="4"/>
      <c r="AR7" s="4"/>
      <c r="AS7" s="4"/>
    </row>
    <row r="8" spans="1:45" s="60" customFormat="1" x14ac:dyDescent="0.3">
      <c r="A8" s="107"/>
      <c r="B8" s="108"/>
      <c r="C8" s="182" t="s">
        <v>6</v>
      </c>
      <c r="D8" s="182"/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19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61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60" customFormat="1" x14ac:dyDescent="0.3">
      <c r="A9" s="107"/>
      <c r="B9" s="108"/>
      <c r="C9" s="182" t="s">
        <v>8</v>
      </c>
      <c r="D9" s="182"/>
      <c r="E9" s="230" t="s">
        <v>115</v>
      </c>
      <c r="F9" s="230"/>
      <c r="G9" s="230"/>
      <c r="H9" s="230"/>
      <c r="I9" s="230"/>
      <c r="J9" s="230"/>
      <c r="K9" s="230"/>
      <c r="L9" s="182"/>
      <c r="M9" s="202" t="s">
        <v>9</v>
      </c>
      <c r="N9" s="202"/>
      <c r="O9" s="202"/>
      <c r="P9" s="230" t="s">
        <v>197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61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A10" s="103"/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A11" s="103"/>
      <c r="B11" s="114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21" t="s">
        <v>79</v>
      </c>
      <c r="E12" s="121" t="s">
        <v>13</v>
      </c>
      <c r="F12" s="121" t="s">
        <v>96</v>
      </c>
      <c r="G12" s="121" t="s">
        <v>14</v>
      </c>
      <c r="H12" s="121" t="s">
        <v>15</v>
      </c>
      <c r="I12" s="121" t="s">
        <v>16</v>
      </c>
      <c r="J12" s="121" t="s">
        <v>17</v>
      </c>
      <c r="K12" s="121" t="s">
        <v>18</v>
      </c>
      <c r="L12" s="121" t="s">
        <v>19</v>
      </c>
      <c r="M12" s="121" t="s">
        <v>20</v>
      </c>
      <c r="N12" s="121" t="s">
        <v>21</v>
      </c>
      <c r="O12" s="121" t="s">
        <v>22</v>
      </c>
      <c r="P12" s="121" t="s">
        <v>23</v>
      </c>
      <c r="Q12" s="121" t="s">
        <v>24</v>
      </c>
      <c r="R12" s="121" t="s">
        <v>78</v>
      </c>
      <c r="S12" s="121" t="s">
        <v>25</v>
      </c>
      <c r="T12" s="121" t="s">
        <v>26</v>
      </c>
      <c r="U12" s="121" t="s">
        <v>90</v>
      </c>
      <c r="V12" s="121" t="s">
        <v>73</v>
      </c>
      <c r="W12" s="121" t="s">
        <v>75</v>
      </c>
      <c r="X12" s="121" t="s">
        <v>76</v>
      </c>
      <c r="Y12" s="104"/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145">
        <v>1</v>
      </c>
      <c r="E13" s="145">
        <v>2</v>
      </c>
      <c r="F13" s="144">
        <f>E13-M13-P13-Q13</f>
        <v>2</v>
      </c>
      <c r="G13" s="145">
        <v>1</v>
      </c>
      <c r="H13" s="145">
        <v>1</v>
      </c>
      <c r="I13" s="145">
        <v>1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4">
        <f>I13+2*J13+3*K13+4*L13</f>
        <v>1</v>
      </c>
      <c r="V13" s="147">
        <f>(I13+(2*J13)+(3*K13)+(4*L13))/F13</f>
        <v>0.5</v>
      </c>
      <c r="W13" s="147">
        <f>(H13+M13+P13)/(F13+M13+P13+Q13)</f>
        <v>0.5</v>
      </c>
      <c r="X13" s="147">
        <f>H13/F13</f>
        <v>0.5</v>
      </c>
      <c r="Y13" s="10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145">
        <v>1</v>
      </c>
      <c r="E14" s="145">
        <v>3</v>
      </c>
      <c r="F14" s="144">
        <f>E14-M14-P14-Q14</f>
        <v>2</v>
      </c>
      <c r="G14" s="145"/>
      <c r="H14" s="145"/>
      <c r="I14" s="145"/>
      <c r="J14" s="145"/>
      <c r="K14" s="145"/>
      <c r="L14" s="145"/>
      <c r="M14" s="145">
        <v>1</v>
      </c>
      <c r="N14" s="145"/>
      <c r="O14" s="145"/>
      <c r="P14" s="145"/>
      <c r="Q14" s="145"/>
      <c r="R14" s="145">
        <v>1</v>
      </c>
      <c r="S14" s="145"/>
      <c r="T14" s="145"/>
      <c r="U14" s="144">
        <f>I14+2*J14+3*K14+4*L14</f>
        <v>0</v>
      </c>
      <c r="V14" s="147">
        <f>(I14+(2*J14)+(3*K14)+(4*L14))/F14</f>
        <v>0</v>
      </c>
      <c r="W14" s="147">
        <f>(H14+M14+P14)/(F14+M14+P14+Q14)</f>
        <v>0.33333333333333331</v>
      </c>
      <c r="X14" s="147">
        <f>H14/F14</f>
        <v>0</v>
      </c>
      <c r="Y14" s="10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154"/>
      <c r="E15" s="154"/>
      <c r="F15" s="155">
        <f t="shared" ref="F15:F36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36" si="1">I15+2*J15+3*K15+4*L15</f>
        <v>0</v>
      </c>
      <c r="V15" s="156" t="e">
        <f t="shared" ref="V15:V36" si="2">(I15+(2*J15)+(3*K15)+(4*L15))/F15</f>
        <v>#DIV/0!</v>
      </c>
      <c r="W15" s="156" t="e">
        <f t="shared" ref="W15:W36" si="3">(H15+M15+P15)/(F15+M15+P15+Q15)</f>
        <v>#DIV/0!</v>
      </c>
      <c r="X15" s="156" t="e">
        <f t="shared" ref="X15:X36" si="4">H15/F15</f>
        <v>#DIV/0!</v>
      </c>
      <c r="Y15" s="10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Y16" s="10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145">
        <v>1</v>
      </c>
      <c r="E17" s="145">
        <v>3</v>
      </c>
      <c r="F17" s="144">
        <f t="shared" si="0"/>
        <v>3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>
        <v>1</v>
      </c>
      <c r="S17" s="145"/>
      <c r="T17" s="145"/>
      <c r="U17" s="144">
        <f t="shared" si="1"/>
        <v>0</v>
      </c>
      <c r="V17" s="147">
        <f t="shared" si="2"/>
        <v>0</v>
      </c>
      <c r="W17" s="147">
        <f t="shared" si="3"/>
        <v>0</v>
      </c>
      <c r="X17" s="147">
        <f t="shared" si="4"/>
        <v>0</v>
      </c>
      <c r="Y17" s="10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Y18" s="10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145">
        <v>1</v>
      </c>
      <c r="E19" s="145">
        <v>1</v>
      </c>
      <c r="F19" s="144">
        <f t="shared" si="0"/>
        <v>1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4">
        <f t="shared" si="1"/>
        <v>0</v>
      </c>
      <c r="V19" s="147">
        <f t="shared" si="2"/>
        <v>0</v>
      </c>
      <c r="W19" s="147">
        <f t="shared" si="3"/>
        <v>0</v>
      </c>
      <c r="X19" s="147">
        <f t="shared" si="4"/>
        <v>0</v>
      </c>
      <c r="Y19" s="10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145">
        <v>1</v>
      </c>
      <c r="E20" s="145">
        <v>3</v>
      </c>
      <c r="F20" s="144">
        <f t="shared" si="0"/>
        <v>3</v>
      </c>
      <c r="G20" s="145"/>
      <c r="H20" s="145">
        <v>1</v>
      </c>
      <c r="I20" s="145">
        <v>1</v>
      </c>
      <c r="J20" s="145"/>
      <c r="K20" s="145"/>
      <c r="L20" s="145"/>
      <c r="M20" s="145"/>
      <c r="N20" s="145"/>
      <c r="O20" s="145"/>
      <c r="P20" s="145"/>
      <c r="Q20" s="145"/>
      <c r="R20" s="145">
        <v>1</v>
      </c>
      <c r="S20" s="145"/>
      <c r="T20" s="145"/>
      <c r="U20" s="144">
        <f t="shared" si="1"/>
        <v>1</v>
      </c>
      <c r="V20" s="147">
        <f t="shared" si="2"/>
        <v>0.33333333333333331</v>
      </c>
      <c r="W20" s="147">
        <f t="shared" si="3"/>
        <v>0.33333333333333331</v>
      </c>
      <c r="X20" s="147">
        <f t="shared" si="4"/>
        <v>0.33333333333333331</v>
      </c>
      <c r="Y20" s="10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145">
        <v>1</v>
      </c>
      <c r="E21" s="145">
        <v>3</v>
      </c>
      <c r="F21" s="144">
        <f t="shared" si="0"/>
        <v>2</v>
      </c>
      <c r="G21" s="145">
        <v>1</v>
      </c>
      <c r="H21" s="145"/>
      <c r="I21" s="145"/>
      <c r="J21" s="145"/>
      <c r="K21" s="145"/>
      <c r="L21" s="145"/>
      <c r="M21" s="145">
        <v>1</v>
      </c>
      <c r="N21" s="145"/>
      <c r="O21" s="145"/>
      <c r="P21" s="145"/>
      <c r="Q21" s="145"/>
      <c r="R21" s="145"/>
      <c r="S21" s="145"/>
      <c r="T21" s="145"/>
      <c r="U21" s="144">
        <f t="shared" si="1"/>
        <v>0</v>
      </c>
      <c r="V21" s="147">
        <f t="shared" si="2"/>
        <v>0</v>
      </c>
      <c r="W21" s="147">
        <f t="shared" si="3"/>
        <v>0.33333333333333331</v>
      </c>
      <c r="X21" s="147">
        <f t="shared" si="4"/>
        <v>0</v>
      </c>
      <c r="Y21" s="10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154"/>
      <c r="E22" s="154"/>
      <c r="F22" s="155">
        <f t="shared" si="0"/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>
        <f t="shared" si="1"/>
        <v>0</v>
      </c>
      <c r="V22" s="156" t="e">
        <f t="shared" si="2"/>
        <v>#DIV/0!</v>
      </c>
      <c r="W22" s="156" t="e">
        <f t="shared" si="3"/>
        <v>#DIV/0!</v>
      </c>
      <c r="X22" s="156" t="e">
        <f t="shared" si="4"/>
        <v>#DIV/0!</v>
      </c>
      <c r="Y22" s="10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154"/>
      <c r="E23" s="154"/>
      <c r="F23" s="155">
        <f t="shared" si="0"/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>
        <f t="shared" si="1"/>
        <v>0</v>
      </c>
      <c r="V23" s="156" t="e">
        <f t="shared" si="2"/>
        <v>#DIV/0!</v>
      </c>
      <c r="W23" s="156" t="e">
        <f t="shared" si="3"/>
        <v>#DIV/0!</v>
      </c>
      <c r="X23" s="156" t="e">
        <f t="shared" si="4"/>
        <v>#DIV/0!</v>
      </c>
      <c r="Y23" s="10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145">
        <v>1</v>
      </c>
      <c r="E24" s="145">
        <v>2</v>
      </c>
      <c r="F24" s="144">
        <f t="shared" si="0"/>
        <v>1</v>
      </c>
      <c r="G24" s="145"/>
      <c r="H24" s="145"/>
      <c r="I24" s="145"/>
      <c r="J24" s="145"/>
      <c r="K24" s="145"/>
      <c r="L24" s="145"/>
      <c r="M24" s="145">
        <v>1</v>
      </c>
      <c r="N24" s="145"/>
      <c r="O24" s="145"/>
      <c r="P24" s="145"/>
      <c r="Q24" s="145"/>
      <c r="R24" s="145">
        <v>1</v>
      </c>
      <c r="S24" s="145"/>
      <c r="T24" s="145"/>
      <c r="U24" s="144">
        <f t="shared" si="1"/>
        <v>0</v>
      </c>
      <c r="V24" s="147">
        <f t="shared" si="2"/>
        <v>0</v>
      </c>
      <c r="W24" s="147">
        <f t="shared" si="3"/>
        <v>0.5</v>
      </c>
      <c r="X24" s="147">
        <f t="shared" si="4"/>
        <v>0</v>
      </c>
      <c r="Y24" s="10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10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10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145">
        <v>1</v>
      </c>
      <c r="E27" s="145">
        <v>3</v>
      </c>
      <c r="F27" s="144">
        <f t="shared" si="0"/>
        <v>3</v>
      </c>
      <c r="G27" s="145"/>
      <c r="H27" s="145">
        <v>1</v>
      </c>
      <c r="I27" s="145">
        <v>1</v>
      </c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>
        <v>2</v>
      </c>
      <c r="U27" s="144">
        <f t="shared" si="1"/>
        <v>1</v>
      </c>
      <c r="V27" s="147">
        <f t="shared" si="2"/>
        <v>0.33333333333333331</v>
      </c>
      <c r="W27" s="147">
        <f t="shared" si="3"/>
        <v>0.33333333333333331</v>
      </c>
      <c r="X27" s="147">
        <f t="shared" si="4"/>
        <v>0.33333333333333331</v>
      </c>
      <c r="Y27" s="10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10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104"/>
      <c r="AB29" s="213"/>
      <c r="AC29" s="213"/>
      <c r="AD29" s="29"/>
      <c r="AE29" s="44"/>
      <c r="AF29" s="31">
        <v>1</v>
      </c>
      <c r="AG29" s="31"/>
      <c r="AH29" s="31"/>
      <c r="AI29" s="46"/>
      <c r="AJ29" s="31">
        <v>3</v>
      </c>
      <c r="AK29" s="31">
        <v>2</v>
      </c>
      <c r="AL29" s="48"/>
      <c r="AM29" s="44"/>
      <c r="AN29" s="49">
        <f>SUM(H13:H38)/SUM(F13:F38)</f>
        <v>0.18181818181818182</v>
      </c>
      <c r="AO29" s="58">
        <f>SUM(G41:G44)/SUM(E41:E44)*7</f>
        <v>2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154"/>
      <c r="E30" s="154"/>
      <c r="F30" s="155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Y30" s="104"/>
      <c r="AB30" s="62"/>
      <c r="AC30" s="6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145">
        <v>1</v>
      </c>
      <c r="E31" s="145">
        <v>3</v>
      </c>
      <c r="F31" s="144">
        <f t="shared" si="0"/>
        <v>3</v>
      </c>
      <c r="G31" s="145">
        <v>1</v>
      </c>
      <c r="H31" s="145">
        <v>1</v>
      </c>
      <c r="I31" s="145">
        <v>1</v>
      </c>
      <c r="J31" s="145"/>
      <c r="K31" s="145"/>
      <c r="L31" s="145"/>
      <c r="M31" s="145"/>
      <c r="N31" s="145"/>
      <c r="O31" s="145">
        <v>1</v>
      </c>
      <c r="P31" s="145"/>
      <c r="Q31" s="145"/>
      <c r="R31" s="145"/>
      <c r="S31" s="145"/>
      <c r="T31" s="145"/>
      <c r="U31" s="144">
        <f t="shared" si="1"/>
        <v>1</v>
      </c>
      <c r="V31" s="147">
        <f t="shared" si="2"/>
        <v>0.33333333333333331</v>
      </c>
      <c r="W31" s="147">
        <f t="shared" si="3"/>
        <v>0.33333333333333331</v>
      </c>
      <c r="X31" s="147">
        <f t="shared" si="4"/>
        <v>0.33333333333333331</v>
      </c>
      <c r="Y31" s="104"/>
      <c r="AB31" s="62"/>
      <c r="AC31" s="6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54"/>
      <c r="E32" s="154"/>
      <c r="F32" s="155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Y32" s="104"/>
      <c r="AB32" s="62"/>
      <c r="AC32" s="6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45">
        <v>1</v>
      </c>
      <c r="E33" s="145">
        <v>2</v>
      </c>
      <c r="F33" s="144">
        <f t="shared" si="0"/>
        <v>2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>
        <v>2</v>
      </c>
      <c r="S33" s="145"/>
      <c r="T33" s="145"/>
      <c r="U33" s="144">
        <f t="shared" si="1"/>
        <v>0</v>
      </c>
      <c r="V33" s="147">
        <f t="shared" si="2"/>
        <v>0</v>
      </c>
      <c r="W33" s="147">
        <f t="shared" si="3"/>
        <v>0</v>
      </c>
      <c r="X33" s="147">
        <f t="shared" si="4"/>
        <v>0</v>
      </c>
      <c r="Y33" s="104"/>
      <c r="AB33" s="62"/>
      <c r="AC33" s="6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54"/>
      <c r="E34" s="154"/>
      <c r="F34" s="155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Y34" s="104"/>
      <c r="AB34" s="62"/>
      <c r="AC34" s="6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 t="s">
        <v>160</v>
      </c>
      <c r="C35" s="118" t="s">
        <v>177</v>
      </c>
      <c r="D35" s="154"/>
      <c r="E35" s="154"/>
      <c r="F35" s="155">
        <f t="shared" si="0"/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>
        <f t="shared" si="1"/>
        <v>0</v>
      </c>
      <c r="V35" s="156" t="e">
        <f t="shared" si="2"/>
        <v>#DIV/0!</v>
      </c>
      <c r="W35" s="156" t="e">
        <f t="shared" si="3"/>
        <v>#DIV/0!</v>
      </c>
      <c r="X35" s="156" t="e">
        <f t="shared" si="4"/>
        <v>#DIV/0!</v>
      </c>
      <c r="Y35" s="104"/>
    </row>
    <row r="36" spans="1:45" x14ac:dyDescent="0.3">
      <c r="A36" s="116">
        <v>24</v>
      </c>
      <c r="B36" s="117" t="s">
        <v>160</v>
      </c>
      <c r="C36" s="118" t="s">
        <v>178</v>
      </c>
      <c r="D36" s="154"/>
      <c r="E36" s="154"/>
      <c r="F36" s="155">
        <f t="shared" si="0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>
        <f t="shared" si="1"/>
        <v>0</v>
      </c>
      <c r="V36" s="156" t="e">
        <f t="shared" si="2"/>
        <v>#DIV/0!</v>
      </c>
      <c r="W36" s="156" t="e">
        <f t="shared" si="3"/>
        <v>#DIV/0!</v>
      </c>
      <c r="X36" s="156" t="e">
        <f t="shared" si="4"/>
        <v>#DIV/0!</v>
      </c>
      <c r="Y36" s="10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145"/>
      <c r="E37" s="145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/>
      <c r="V37" s="147"/>
      <c r="W37" s="147"/>
      <c r="X37" s="147"/>
      <c r="Y37" s="10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  <c r="Y38" s="104"/>
    </row>
    <row r="39" spans="1:45" x14ac:dyDescent="0.3">
      <c r="A39" s="116"/>
      <c r="B39" s="114" t="s">
        <v>27</v>
      </c>
      <c r="C39" s="119"/>
      <c r="D39" s="151"/>
      <c r="E39" s="151"/>
      <c r="F39" s="151"/>
      <c r="G39" s="151"/>
      <c r="H39" s="151" t="s">
        <v>28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04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134"/>
      <c r="V40" s="134"/>
      <c r="W40" s="134"/>
      <c r="X40" s="151"/>
      <c r="Y40" s="104"/>
    </row>
    <row r="41" spans="1:45" x14ac:dyDescent="0.3">
      <c r="A41" s="116">
        <v>1</v>
      </c>
      <c r="B41" s="117">
        <v>6</v>
      </c>
      <c r="C41" s="118" t="s">
        <v>119</v>
      </c>
      <c r="D41" s="154"/>
      <c r="E41" s="165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152"/>
      <c r="V41" s="134"/>
      <c r="W41" s="134"/>
      <c r="X41" s="151"/>
      <c r="Y41" s="104"/>
    </row>
    <row r="42" spans="1:45" x14ac:dyDescent="0.3">
      <c r="A42" s="116">
        <v>2</v>
      </c>
      <c r="B42" s="117">
        <v>8</v>
      </c>
      <c r="C42" s="118" t="s">
        <v>161</v>
      </c>
      <c r="D42" s="145">
        <v>1</v>
      </c>
      <c r="E42" s="148">
        <v>7</v>
      </c>
      <c r="F42" s="145">
        <v>2</v>
      </c>
      <c r="G42" s="145">
        <v>2</v>
      </c>
      <c r="H42" s="145">
        <v>29</v>
      </c>
      <c r="I42" s="145">
        <v>6</v>
      </c>
      <c r="J42" s="145">
        <v>0</v>
      </c>
      <c r="K42" s="145">
        <v>4</v>
      </c>
      <c r="L42" s="145">
        <v>0</v>
      </c>
      <c r="M42" s="145">
        <v>0</v>
      </c>
      <c r="N42" s="145">
        <v>10</v>
      </c>
      <c r="O42" s="145">
        <v>1</v>
      </c>
      <c r="P42" s="145">
        <v>0</v>
      </c>
      <c r="Q42" s="145">
        <v>1</v>
      </c>
      <c r="R42" s="145">
        <v>0</v>
      </c>
      <c r="S42" s="147">
        <f>I42/(H42-K42-M4)</f>
        <v>0.24</v>
      </c>
      <c r="T42" s="149">
        <f>G42/E42*7</f>
        <v>2</v>
      </c>
      <c r="U42" s="152"/>
      <c r="V42" s="134"/>
      <c r="W42" s="134"/>
      <c r="X42" s="151"/>
      <c r="Y42" s="104"/>
    </row>
    <row r="43" spans="1:45" x14ac:dyDescent="0.3">
      <c r="A43" s="116">
        <v>3</v>
      </c>
      <c r="B43" s="117">
        <v>55</v>
      </c>
      <c r="C43" s="118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152"/>
      <c r="V43" s="134"/>
      <c r="W43" s="134"/>
      <c r="X43" s="151"/>
      <c r="Y43" s="104"/>
    </row>
    <row r="44" spans="1:45" x14ac:dyDescent="0.3">
      <c r="A44" s="116">
        <v>4</v>
      </c>
      <c r="B44" s="117">
        <v>43</v>
      </c>
      <c r="C44" s="118" t="s">
        <v>134</v>
      </c>
      <c r="D44" s="154"/>
      <c r="E44" s="165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152"/>
      <c r="V44" s="134"/>
      <c r="W44" s="134"/>
      <c r="X44" s="151"/>
      <c r="Y44" s="104"/>
    </row>
    <row r="45" spans="1:45" x14ac:dyDescent="0.3">
      <c r="A45" s="116"/>
      <c r="B45" s="117"/>
      <c r="C45" s="11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3"/>
      <c r="V45" s="153"/>
      <c r="W45" s="153"/>
      <c r="X45" s="153"/>
      <c r="Y45" s="10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61"/>
    <col min="29" max="29" width="12.6640625" style="61" customWidth="1"/>
    <col min="30" max="38" width="9.109375" style="61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60" customFormat="1" ht="15.75" customHeight="1" x14ac:dyDescent="0.25">
      <c r="A5" s="5"/>
      <c r="B5" s="6"/>
      <c r="C5" s="60" t="s">
        <v>0</v>
      </c>
      <c r="E5" s="232"/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/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61"/>
      <c r="AH5" s="61"/>
      <c r="AI5" s="61"/>
      <c r="AJ5" s="61"/>
      <c r="AK5" s="61"/>
      <c r="AL5" s="61"/>
      <c r="AN5" s="188" t="s">
        <v>80</v>
      </c>
      <c r="AO5" s="189"/>
      <c r="AP5" s="189"/>
      <c r="AQ5" s="189"/>
      <c r="AR5" s="190"/>
    </row>
    <row r="6" spans="1:45" s="60" customFormat="1" x14ac:dyDescent="0.3">
      <c r="A6" s="5"/>
      <c r="B6" s="6"/>
      <c r="C6" s="60" t="s">
        <v>2</v>
      </c>
      <c r="E6" s="231"/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4"/>
      <c r="AN6" s="191"/>
      <c r="AO6" s="192"/>
      <c r="AP6" s="192"/>
      <c r="AQ6" s="192"/>
      <c r="AR6" s="193"/>
      <c r="AS6" s="4"/>
    </row>
    <row r="7" spans="1:45" s="60" customFormat="1" x14ac:dyDescent="0.3">
      <c r="A7" s="5"/>
      <c r="B7" s="6"/>
      <c r="C7" s="60" t="s">
        <v>4</v>
      </c>
      <c r="E7" s="231"/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61"/>
      <c r="AM7" s="4"/>
      <c r="AN7" s="4"/>
      <c r="AO7" s="4"/>
      <c r="AP7" s="4"/>
      <c r="AQ7" s="4"/>
      <c r="AR7" s="4"/>
      <c r="AS7" s="4"/>
    </row>
    <row r="8" spans="1:45" s="60" customFormat="1" x14ac:dyDescent="0.3">
      <c r="A8" s="5"/>
      <c r="B8" s="6"/>
      <c r="C8" s="60" t="s">
        <v>6</v>
      </c>
      <c r="E8" s="231" t="s">
        <v>200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20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61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60" customFormat="1" x14ac:dyDescent="0.3">
      <c r="A9" s="5"/>
      <c r="B9" s="6"/>
      <c r="C9" s="60" t="s">
        <v>8</v>
      </c>
      <c r="E9" s="230" t="s">
        <v>201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199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61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57"/>
      <c r="E13" s="57"/>
      <c r="F13" s="52">
        <f>E13-M13-P13-Q13</f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2">
        <f>I13+2*J13+3*K13+4*L13</f>
        <v>0</v>
      </c>
      <c r="V13" s="64" t="e">
        <f>(I13+(2*J13)+(3*K13)+(4*L13))/F13</f>
        <v>#DIV/0!</v>
      </c>
      <c r="W13" s="64" t="e">
        <f>(H13+M13+P13)/(F13+M13+P13+Q13)</f>
        <v>#DIV/0!</v>
      </c>
      <c r="X13" s="64" t="e">
        <f>H13/F13</f>
        <v>#DIV/0!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57"/>
      <c r="E14" s="57"/>
      <c r="F14" s="52">
        <f>E14-M14-P14-Q14</f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>
        <f>I14+2*J14+3*K14+4*L14</f>
        <v>0</v>
      </c>
      <c r="V14" s="64" t="e">
        <f>(I14+(2*J14)+(3*K14)+(4*L14))/F14</f>
        <v>#DIV/0!</v>
      </c>
      <c r="W14" s="64" t="e">
        <f>(H14+M14+P14)/(F14+M14+P14+Q14)</f>
        <v>#DIV/0!</v>
      </c>
      <c r="X14" s="64" t="e">
        <f>H14/F14</f>
        <v>#DIV/0!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57"/>
      <c r="E15" s="57"/>
      <c r="F15" s="52">
        <f t="shared" ref="F15:F28" si="0">E15-M15-P15-Q15</f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2">
        <f t="shared" ref="U15:U28" si="1">I15+2*J15+3*K15+4*L15</f>
        <v>0</v>
      </c>
      <c r="V15" s="64" t="e">
        <f t="shared" ref="V15:V28" si="2">(I15+(2*J15)+(3*K15)+(4*L15))/F15</f>
        <v>#DIV/0!</v>
      </c>
      <c r="W15" s="64" t="e">
        <f t="shared" ref="W15:W28" si="3">(H15+M15+P15)/(F15+M15+P15+Q15)</f>
        <v>#DIV/0!</v>
      </c>
      <c r="X15" s="64" t="e">
        <f t="shared" ref="X15:X28" si="4">H15/F15</f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57"/>
      <c r="E16" s="57"/>
      <c r="F16" s="52">
        <f t="shared" si="0"/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2">
        <f t="shared" si="1"/>
        <v>0</v>
      </c>
      <c r="V16" s="64" t="e">
        <f t="shared" si="2"/>
        <v>#DIV/0!</v>
      </c>
      <c r="W16" s="64" t="e">
        <f t="shared" si="3"/>
        <v>#DIV/0!</v>
      </c>
      <c r="X16" s="64" t="e">
        <f t="shared" si="4"/>
        <v>#DIV/0!</v>
      </c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57"/>
      <c r="E17" s="57"/>
      <c r="F17" s="52">
        <f t="shared" si="0"/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2">
        <f t="shared" si="1"/>
        <v>0</v>
      </c>
      <c r="V17" s="64" t="e">
        <f t="shared" si="2"/>
        <v>#DIV/0!</v>
      </c>
      <c r="W17" s="64" t="e">
        <f t="shared" si="3"/>
        <v>#DIV/0!</v>
      </c>
      <c r="X17" s="64" t="e">
        <f t="shared" si="4"/>
        <v>#DIV/0!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57"/>
      <c r="E18" s="57"/>
      <c r="F18" s="52">
        <f t="shared" si="0"/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2">
        <f t="shared" si="1"/>
        <v>0</v>
      </c>
      <c r="V18" s="64" t="e">
        <f t="shared" si="2"/>
        <v>#DIV/0!</v>
      </c>
      <c r="W18" s="64" t="e">
        <f t="shared" si="3"/>
        <v>#DIV/0!</v>
      </c>
      <c r="X18" s="64" t="e">
        <f t="shared" si="4"/>
        <v>#DIV/0!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57"/>
      <c r="E19" s="57"/>
      <c r="F19" s="52">
        <f t="shared" si="0"/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2">
        <f t="shared" si="1"/>
        <v>0</v>
      </c>
      <c r="V19" s="64" t="e">
        <f t="shared" si="2"/>
        <v>#DIV/0!</v>
      </c>
      <c r="W19" s="64" t="e">
        <f t="shared" si="3"/>
        <v>#DIV/0!</v>
      </c>
      <c r="X19" s="64" t="e">
        <f t="shared" si="4"/>
        <v>#DIV/0!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57"/>
      <c r="E20" s="57"/>
      <c r="F20" s="52">
        <f t="shared" si="0"/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2">
        <f t="shared" si="1"/>
        <v>0</v>
      </c>
      <c r="V20" s="64" t="e">
        <f t="shared" si="2"/>
        <v>#DIV/0!</v>
      </c>
      <c r="W20" s="64" t="e">
        <f t="shared" si="3"/>
        <v>#DIV/0!</v>
      </c>
      <c r="X20" s="64" t="e">
        <f t="shared" si="4"/>
        <v>#DIV/0!</v>
      </c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57"/>
      <c r="E21" s="57"/>
      <c r="F21" s="52">
        <f t="shared" si="0"/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2">
        <f t="shared" si="1"/>
        <v>0</v>
      </c>
      <c r="V21" s="64" t="e">
        <f t="shared" si="2"/>
        <v>#DIV/0!</v>
      </c>
      <c r="W21" s="64" t="e">
        <f t="shared" si="3"/>
        <v>#DIV/0!</v>
      </c>
      <c r="X21" s="64" t="e">
        <f t="shared" si="4"/>
        <v>#DIV/0!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57"/>
      <c r="E22" s="57"/>
      <c r="F22" s="52">
        <f t="shared" si="0"/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2">
        <f t="shared" si="1"/>
        <v>0</v>
      </c>
      <c r="V22" s="64" t="e">
        <f t="shared" si="2"/>
        <v>#DIV/0!</v>
      </c>
      <c r="W22" s="64" t="e">
        <f t="shared" si="3"/>
        <v>#DIV/0!</v>
      </c>
      <c r="X22" s="64" t="e">
        <f t="shared" si="4"/>
        <v>#DIV/0!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57"/>
      <c r="E23" s="57"/>
      <c r="F23" s="52">
        <f t="shared" si="0"/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2">
        <f t="shared" si="1"/>
        <v>0</v>
      </c>
      <c r="V23" s="64" t="e">
        <f t="shared" si="2"/>
        <v>#DIV/0!</v>
      </c>
      <c r="W23" s="64" t="e">
        <f t="shared" si="3"/>
        <v>#DIV/0!</v>
      </c>
      <c r="X23" s="64" t="e">
        <f t="shared" si="4"/>
        <v>#DIV/0!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57"/>
      <c r="E24" s="57"/>
      <c r="F24" s="52">
        <f t="shared" si="0"/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2">
        <f t="shared" si="1"/>
        <v>0</v>
      </c>
      <c r="V24" s="64" t="e">
        <f t="shared" si="2"/>
        <v>#DIV/0!</v>
      </c>
      <c r="W24" s="64" t="e">
        <f t="shared" si="3"/>
        <v>#DIV/0!</v>
      </c>
      <c r="X24" s="64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57"/>
      <c r="E25" s="57"/>
      <c r="F25" s="52">
        <f t="shared" si="0"/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2">
        <f t="shared" si="1"/>
        <v>0</v>
      </c>
      <c r="V25" s="64" t="e">
        <f t="shared" si="2"/>
        <v>#DIV/0!</v>
      </c>
      <c r="W25" s="64" t="e">
        <f t="shared" si="3"/>
        <v>#DIV/0!</v>
      </c>
      <c r="X25" s="64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57"/>
      <c r="E26" s="57"/>
      <c r="F26" s="52">
        <f t="shared" si="0"/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2">
        <f t="shared" si="1"/>
        <v>0</v>
      </c>
      <c r="V26" s="64" t="e">
        <f t="shared" si="2"/>
        <v>#DIV/0!</v>
      </c>
      <c r="W26" s="64" t="e">
        <f t="shared" si="3"/>
        <v>#DIV/0!</v>
      </c>
      <c r="X26" s="64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57"/>
      <c r="E27" s="57"/>
      <c r="F27" s="52">
        <f t="shared" si="0"/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2">
        <f t="shared" si="1"/>
        <v>0</v>
      </c>
      <c r="V27" s="64" t="e">
        <f t="shared" si="2"/>
        <v>#DIV/0!</v>
      </c>
      <c r="W27" s="64" t="e">
        <f t="shared" si="3"/>
        <v>#DIV/0!</v>
      </c>
      <c r="X27" s="64" t="e">
        <f t="shared" si="4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57"/>
      <c r="E28" s="57"/>
      <c r="F28" s="52">
        <f t="shared" si="0"/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2">
        <f t="shared" si="1"/>
        <v>0</v>
      </c>
      <c r="V28" s="64" t="e">
        <f t="shared" si="2"/>
        <v>#DIV/0!</v>
      </c>
      <c r="W28" s="64" t="e">
        <f t="shared" si="3"/>
        <v>#DIV/0!</v>
      </c>
      <c r="X28" s="64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57"/>
      <c r="E29" s="57"/>
      <c r="F29" s="144">
        <f t="shared" ref="F29:F37" si="5">E29-M29-P29-Q29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4">
        <f t="shared" ref="U29:U37" si="6">I29+2*J29+3*K29+4*L29</f>
        <v>0</v>
      </c>
      <c r="V29" s="147" t="e">
        <f t="shared" ref="V29:V37" si="7">(I29+(2*J29)+(3*K29)+(4*L29))/F29</f>
        <v>#DIV/0!</v>
      </c>
      <c r="W29" s="147" t="e">
        <f t="shared" ref="W29:W37" si="8">(H29+M29+P29)/(F29+M29+P29+Q29)</f>
        <v>#DIV/0!</v>
      </c>
      <c r="X29" s="147" t="e">
        <f t="shared" ref="X29:X37" si="9">H29/F29</f>
        <v>#DIV/0!</v>
      </c>
      <c r="AB29" s="213"/>
      <c r="AC29" s="213"/>
      <c r="AD29" s="29"/>
      <c r="AE29" s="44"/>
      <c r="AF29" s="31"/>
      <c r="AG29" s="31">
        <v>1</v>
      </c>
      <c r="AH29" s="31"/>
      <c r="AI29" s="46"/>
      <c r="AJ29" s="31"/>
      <c r="AK29" s="31"/>
      <c r="AL29" s="48"/>
      <c r="AM29" s="44"/>
      <c r="AN29" s="49" t="e">
        <f>SUM(H13:H38)/SUM(F13:F38)</f>
        <v>#DIV/0!</v>
      </c>
      <c r="AO29" s="58" t="e">
        <f>SUM(G41:G44)/SUM(E41:E44)*7</f>
        <v>#DIV/0!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57"/>
      <c r="E30" s="57"/>
      <c r="F30" s="144">
        <f t="shared" si="5"/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4">
        <f t="shared" si="6"/>
        <v>0</v>
      </c>
      <c r="V30" s="147" t="e">
        <f t="shared" si="7"/>
        <v>#DIV/0!</v>
      </c>
      <c r="W30" s="147" t="e">
        <f t="shared" si="8"/>
        <v>#DIV/0!</v>
      </c>
      <c r="X30" s="147" t="e">
        <f t="shared" si="9"/>
        <v>#DIV/0!</v>
      </c>
      <c r="AB30" s="62"/>
      <c r="AC30" s="6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57"/>
      <c r="E31" s="57"/>
      <c r="F31" s="144">
        <f t="shared" si="5"/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4">
        <f t="shared" si="6"/>
        <v>0</v>
      </c>
      <c r="V31" s="147" t="e">
        <f t="shared" si="7"/>
        <v>#DIV/0!</v>
      </c>
      <c r="W31" s="147" t="e">
        <f t="shared" si="8"/>
        <v>#DIV/0!</v>
      </c>
      <c r="X31" s="147" t="e">
        <f t="shared" si="9"/>
        <v>#DIV/0!</v>
      </c>
      <c r="AB31" s="62"/>
      <c r="AC31" s="6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45"/>
      <c r="E32" s="145"/>
      <c r="F32" s="144">
        <f t="shared" si="5"/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4">
        <f t="shared" si="6"/>
        <v>0</v>
      </c>
      <c r="V32" s="147" t="e">
        <f t="shared" si="7"/>
        <v>#DIV/0!</v>
      </c>
      <c r="W32" s="147" t="e">
        <f t="shared" si="8"/>
        <v>#DIV/0!</v>
      </c>
      <c r="X32" s="147" t="e">
        <f t="shared" si="9"/>
        <v>#DIV/0!</v>
      </c>
      <c r="AB32" s="62"/>
      <c r="AC32" s="6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45"/>
      <c r="E33" s="145"/>
      <c r="F33" s="144">
        <f t="shared" si="5"/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4">
        <f t="shared" si="6"/>
        <v>0</v>
      </c>
      <c r="V33" s="147" t="e">
        <f t="shared" si="7"/>
        <v>#DIV/0!</v>
      </c>
      <c r="W33" s="147" t="e">
        <f t="shared" si="8"/>
        <v>#DIV/0!</v>
      </c>
      <c r="X33" s="147" t="e">
        <f t="shared" si="9"/>
        <v>#DIV/0!</v>
      </c>
      <c r="AB33" s="62"/>
      <c r="AC33" s="6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45"/>
      <c r="E34" s="145"/>
      <c r="F34" s="144">
        <f t="shared" si="5"/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4">
        <f t="shared" si="6"/>
        <v>0</v>
      </c>
      <c r="V34" s="147" t="e">
        <f t="shared" si="7"/>
        <v>#DIV/0!</v>
      </c>
      <c r="W34" s="147" t="e">
        <f t="shared" si="8"/>
        <v>#DIV/0!</v>
      </c>
      <c r="X34" s="147" t="e">
        <f t="shared" si="9"/>
        <v>#DIV/0!</v>
      </c>
      <c r="AB34" s="62"/>
      <c r="AC34" s="6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/>
      <c r="C35" s="118"/>
      <c r="D35" s="145"/>
      <c r="E35" s="145"/>
      <c r="F35" s="144">
        <f t="shared" si="5"/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4">
        <f t="shared" si="6"/>
        <v>0</v>
      </c>
      <c r="V35" s="147" t="e">
        <f t="shared" si="7"/>
        <v>#DIV/0!</v>
      </c>
      <c r="W35" s="147" t="e">
        <f t="shared" si="8"/>
        <v>#DIV/0!</v>
      </c>
      <c r="X35" s="147" t="e">
        <f t="shared" si="9"/>
        <v>#DIV/0!</v>
      </c>
    </row>
    <row r="36" spans="1:45" x14ac:dyDescent="0.3">
      <c r="A36" s="116">
        <v>24</v>
      </c>
      <c r="B36" s="117"/>
      <c r="C36" s="118"/>
      <c r="D36" s="57"/>
      <c r="E36" s="57"/>
      <c r="F36" s="144">
        <f t="shared" si="5"/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4">
        <f t="shared" si="6"/>
        <v>0</v>
      </c>
      <c r="V36" s="147" t="e">
        <f t="shared" si="7"/>
        <v>#DIV/0!</v>
      </c>
      <c r="W36" s="147" t="e">
        <f t="shared" si="8"/>
        <v>#DIV/0!</v>
      </c>
      <c r="X36" s="147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57"/>
      <c r="E37" s="57"/>
      <c r="F37" s="144">
        <f t="shared" si="5"/>
        <v>0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>
        <f t="shared" si="6"/>
        <v>0</v>
      </c>
      <c r="V37" s="147" t="e">
        <f t="shared" si="7"/>
        <v>#DIV/0!</v>
      </c>
      <c r="W37" s="147" t="e">
        <f t="shared" si="8"/>
        <v>#DIV/0!</v>
      </c>
      <c r="X37" s="147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64"/>
      <c r="W38" s="64"/>
      <c r="X38" s="64"/>
    </row>
    <row r="39" spans="1:45" x14ac:dyDescent="0.3">
      <c r="A39" s="116"/>
      <c r="B39" s="114" t="s">
        <v>27</v>
      </c>
      <c r="C39" s="119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116">
        <v>1</v>
      </c>
      <c r="B41" s="117">
        <v>6</v>
      </c>
      <c r="C41" s="118" t="s">
        <v>119</v>
      </c>
      <c r="D41" s="57"/>
      <c r="E41" s="6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64" t="e">
        <f>I41/(H41-K41-M3)</f>
        <v>#DIV/0!</v>
      </c>
      <c r="T41" s="68" t="e">
        <f>G41/E41*7</f>
        <v>#DIV/0!</v>
      </c>
      <c r="U41" s="73"/>
      <c r="V41" s="38"/>
      <c r="W41" s="38"/>
      <c r="X41" s="72"/>
    </row>
    <row r="42" spans="1:45" x14ac:dyDescent="0.3">
      <c r="A42" s="116">
        <v>2</v>
      </c>
      <c r="B42" s="117">
        <v>8</v>
      </c>
      <c r="C42" s="118" t="s">
        <v>126</v>
      </c>
      <c r="D42" s="57"/>
      <c r="E42" s="6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4" t="e">
        <f>I42/(H42-K42-M4)</f>
        <v>#DIV/0!</v>
      </c>
      <c r="T42" s="68" t="e">
        <f>G42/E42*7</f>
        <v>#DIV/0!</v>
      </c>
      <c r="U42" s="73"/>
      <c r="V42" s="38"/>
      <c r="W42" s="38"/>
      <c r="X42" s="72"/>
    </row>
    <row r="43" spans="1:45" x14ac:dyDescent="0.3">
      <c r="A43" s="116">
        <v>3</v>
      </c>
      <c r="B43" s="117">
        <v>55</v>
      </c>
      <c r="C43" s="118" t="s">
        <v>130</v>
      </c>
      <c r="D43" s="57"/>
      <c r="E43" s="6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64" t="e">
        <f>I43/(H43-K43-M5)</f>
        <v>#DIV/0!</v>
      </c>
      <c r="T43" s="68" t="e">
        <f>G43/E43*7</f>
        <v>#DIV/0!</v>
      </c>
      <c r="U43" s="73"/>
      <c r="V43" s="38"/>
      <c r="W43" s="38"/>
      <c r="X43" s="72"/>
    </row>
    <row r="44" spans="1:45" x14ac:dyDescent="0.3">
      <c r="A44" s="116">
        <v>4</v>
      </c>
      <c r="B44" s="117">
        <v>43</v>
      </c>
      <c r="C44" s="118" t="s">
        <v>134</v>
      </c>
      <c r="D44" s="57"/>
      <c r="E44" s="6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47" t="e">
        <f>I44/(H44-K44-M6)</f>
        <v>#DIV/0!</v>
      </c>
      <c r="T44" s="149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17"/>
      <c r="C45" s="11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workbookViewId="0">
      <selection activeCell="P6" sqref="P6:Y6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61"/>
    <col min="29" max="29" width="12.6640625" style="61" customWidth="1"/>
    <col min="30" max="38" width="9.109375" style="61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60" customFormat="1" ht="15.75" customHeight="1" x14ac:dyDescent="0.25">
      <c r="A5" s="5"/>
      <c r="B5" s="6"/>
      <c r="C5" s="60" t="s">
        <v>0</v>
      </c>
      <c r="E5" s="232"/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/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61"/>
      <c r="AH5" s="61"/>
      <c r="AI5" s="61"/>
      <c r="AJ5" s="61"/>
      <c r="AK5" s="61"/>
      <c r="AL5" s="61"/>
      <c r="AN5" s="188" t="s">
        <v>80</v>
      </c>
      <c r="AO5" s="189"/>
      <c r="AP5" s="189"/>
      <c r="AQ5" s="189"/>
      <c r="AR5" s="190"/>
    </row>
    <row r="6" spans="1:45" s="60" customFormat="1" x14ac:dyDescent="0.3">
      <c r="A6" s="5"/>
      <c r="B6" s="6"/>
      <c r="C6" s="60" t="s">
        <v>2</v>
      </c>
      <c r="E6" s="231"/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4"/>
      <c r="AN6" s="191"/>
      <c r="AO6" s="192"/>
      <c r="AP6" s="192"/>
      <c r="AQ6" s="192"/>
      <c r="AR6" s="193"/>
      <c r="AS6" s="4"/>
    </row>
    <row r="7" spans="1:45" s="60" customFormat="1" x14ac:dyDescent="0.3">
      <c r="A7" s="5"/>
      <c r="B7" s="6"/>
      <c r="C7" s="60" t="s">
        <v>4</v>
      </c>
      <c r="E7" s="231"/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61"/>
      <c r="AM7" s="4"/>
      <c r="AN7" s="4"/>
      <c r="AO7" s="4"/>
      <c r="AP7" s="4"/>
      <c r="AQ7" s="4"/>
      <c r="AR7" s="4"/>
      <c r="AS7" s="4"/>
    </row>
    <row r="8" spans="1:45" s="60" customFormat="1" x14ac:dyDescent="0.3">
      <c r="A8" s="5"/>
      <c r="B8" s="6"/>
      <c r="C8" s="60" t="s">
        <v>6</v>
      </c>
      <c r="E8" s="231" t="s">
        <v>202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21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61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60" customFormat="1" x14ac:dyDescent="0.3">
      <c r="A9" s="5"/>
      <c r="B9" s="6"/>
      <c r="C9" s="60" t="s">
        <v>8</v>
      </c>
      <c r="E9" s="230" t="s">
        <v>201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203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61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57"/>
      <c r="E13" s="57"/>
      <c r="F13" s="52">
        <f>E13-M13-P13-Q13</f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2">
        <f>I13+2*J13+3*K13+4*L13</f>
        <v>0</v>
      </c>
      <c r="V13" s="64" t="e">
        <f>(I13+(2*J13)+(3*K13)+(4*L13))/F13</f>
        <v>#DIV/0!</v>
      </c>
      <c r="W13" s="64" t="e">
        <f>(H13+M13+P13)/(F13+M13+P13+Q13)</f>
        <v>#DIV/0!</v>
      </c>
      <c r="X13" s="64" t="e">
        <f>H13/F13</f>
        <v>#DIV/0!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57"/>
      <c r="E14" s="57"/>
      <c r="F14" s="52">
        <f>E14-M14-P14-Q14</f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>
        <f>I14+2*J14+3*K14+4*L14</f>
        <v>0</v>
      </c>
      <c r="V14" s="64" t="e">
        <f>(I14+(2*J14)+(3*K14)+(4*L14))/F14</f>
        <v>#DIV/0!</v>
      </c>
      <c r="W14" s="64" t="e">
        <f>(H14+M14+P14)/(F14+M14+P14+Q14)</f>
        <v>#DIV/0!</v>
      </c>
      <c r="X14" s="64" t="e">
        <f>H14/F14</f>
        <v>#DIV/0!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57"/>
      <c r="E15" s="57"/>
      <c r="F15" s="52">
        <f t="shared" ref="F15:F28" si="0">E15-M15-P15-Q15</f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2">
        <f t="shared" ref="U15:U28" si="1">I15+2*J15+3*K15+4*L15</f>
        <v>0</v>
      </c>
      <c r="V15" s="64" t="e">
        <f t="shared" ref="V15:V28" si="2">(I15+(2*J15)+(3*K15)+(4*L15))/F15</f>
        <v>#DIV/0!</v>
      </c>
      <c r="W15" s="64" t="e">
        <f t="shared" ref="W15:W28" si="3">(H15+M15+P15)/(F15+M15+P15+Q15)</f>
        <v>#DIV/0!</v>
      </c>
      <c r="X15" s="64" t="e">
        <f t="shared" ref="X15:X28" si="4">H15/F15</f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57"/>
      <c r="E16" s="57"/>
      <c r="F16" s="52">
        <f t="shared" si="0"/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2">
        <f t="shared" si="1"/>
        <v>0</v>
      </c>
      <c r="V16" s="64" t="e">
        <f t="shared" si="2"/>
        <v>#DIV/0!</v>
      </c>
      <c r="W16" s="64" t="e">
        <f t="shared" si="3"/>
        <v>#DIV/0!</v>
      </c>
      <c r="X16" s="64" t="e">
        <f t="shared" si="4"/>
        <v>#DIV/0!</v>
      </c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57"/>
      <c r="E17" s="57"/>
      <c r="F17" s="52">
        <f t="shared" si="0"/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2">
        <f t="shared" si="1"/>
        <v>0</v>
      </c>
      <c r="V17" s="64" t="e">
        <f t="shared" si="2"/>
        <v>#DIV/0!</v>
      </c>
      <c r="W17" s="64" t="e">
        <f t="shared" si="3"/>
        <v>#DIV/0!</v>
      </c>
      <c r="X17" s="64" t="e">
        <f t="shared" si="4"/>
        <v>#DIV/0!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57"/>
      <c r="E18" s="57"/>
      <c r="F18" s="52">
        <f t="shared" si="0"/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2">
        <f t="shared" si="1"/>
        <v>0</v>
      </c>
      <c r="V18" s="64" t="e">
        <f t="shared" si="2"/>
        <v>#DIV/0!</v>
      </c>
      <c r="W18" s="64" t="e">
        <f t="shared" si="3"/>
        <v>#DIV/0!</v>
      </c>
      <c r="X18" s="64" t="e">
        <f t="shared" si="4"/>
        <v>#DIV/0!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57"/>
      <c r="E19" s="57"/>
      <c r="F19" s="52">
        <f t="shared" si="0"/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2">
        <f t="shared" si="1"/>
        <v>0</v>
      </c>
      <c r="V19" s="64" t="e">
        <f t="shared" si="2"/>
        <v>#DIV/0!</v>
      </c>
      <c r="W19" s="64" t="e">
        <f t="shared" si="3"/>
        <v>#DIV/0!</v>
      </c>
      <c r="X19" s="64" t="e">
        <f t="shared" si="4"/>
        <v>#DIV/0!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57"/>
      <c r="E20" s="57"/>
      <c r="F20" s="52">
        <f t="shared" si="0"/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2">
        <f t="shared" si="1"/>
        <v>0</v>
      </c>
      <c r="V20" s="64" t="e">
        <f t="shared" si="2"/>
        <v>#DIV/0!</v>
      </c>
      <c r="W20" s="64" t="e">
        <f t="shared" si="3"/>
        <v>#DIV/0!</v>
      </c>
      <c r="X20" s="64" t="e">
        <f t="shared" si="4"/>
        <v>#DIV/0!</v>
      </c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57"/>
      <c r="E21" s="57"/>
      <c r="F21" s="52">
        <f t="shared" si="0"/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2">
        <f t="shared" si="1"/>
        <v>0</v>
      </c>
      <c r="V21" s="64" t="e">
        <f t="shared" si="2"/>
        <v>#DIV/0!</v>
      </c>
      <c r="W21" s="64" t="e">
        <f t="shared" si="3"/>
        <v>#DIV/0!</v>
      </c>
      <c r="X21" s="64" t="e">
        <f t="shared" si="4"/>
        <v>#DIV/0!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57"/>
      <c r="E22" s="57"/>
      <c r="F22" s="52">
        <f t="shared" si="0"/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2">
        <f t="shared" si="1"/>
        <v>0</v>
      </c>
      <c r="V22" s="64" t="e">
        <f t="shared" si="2"/>
        <v>#DIV/0!</v>
      </c>
      <c r="W22" s="64" t="e">
        <f t="shared" si="3"/>
        <v>#DIV/0!</v>
      </c>
      <c r="X22" s="64" t="e">
        <f t="shared" si="4"/>
        <v>#DIV/0!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57"/>
      <c r="E23" s="57"/>
      <c r="F23" s="52">
        <f t="shared" si="0"/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2">
        <f t="shared" si="1"/>
        <v>0</v>
      </c>
      <c r="V23" s="64" t="e">
        <f t="shared" si="2"/>
        <v>#DIV/0!</v>
      </c>
      <c r="W23" s="64" t="e">
        <f t="shared" si="3"/>
        <v>#DIV/0!</v>
      </c>
      <c r="X23" s="64" t="e">
        <f t="shared" si="4"/>
        <v>#DIV/0!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57"/>
      <c r="E24" s="57"/>
      <c r="F24" s="52">
        <f t="shared" si="0"/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2">
        <f t="shared" si="1"/>
        <v>0</v>
      </c>
      <c r="V24" s="64" t="e">
        <f t="shared" si="2"/>
        <v>#DIV/0!</v>
      </c>
      <c r="W24" s="64" t="e">
        <f t="shared" si="3"/>
        <v>#DIV/0!</v>
      </c>
      <c r="X24" s="64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57"/>
      <c r="E25" s="57"/>
      <c r="F25" s="52">
        <f t="shared" si="0"/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2">
        <f t="shared" si="1"/>
        <v>0</v>
      </c>
      <c r="V25" s="64" t="e">
        <f t="shared" si="2"/>
        <v>#DIV/0!</v>
      </c>
      <c r="W25" s="64" t="e">
        <f t="shared" si="3"/>
        <v>#DIV/0!</v>
      </c>
      <c r="X25" s="64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57"/>
      <c r="E26" s="57"/>
      <c r="F26" s="52">
        <f t="shared" si="0"/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2">
        <f t="shared" si="1"/>
        <v>0</v>
      </c>
      <c r="V26" s="64" t="e">
        <f t="shared" si="2"/>
        <v>#DIV/0!</v>
      </c>
      <c r="W26" s="64" t="e">
        <f t="shared" si="3"/>
        <v>#DIV/0!</v>
      </c>
      <c r="X26" s="64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57"/>
      <c r="E27" s="57"/>
      <c r="F27" s="52">
        <f t="shared" si="0"/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2">
        <f t="shared" si="1"/>
        <v>0</v>
      </c>
      <c r="V27" s="64" t="e">
        <f t="shared" si="2"/>
        <v>#DIV/0!</v>
      </c>
      <c r="W27" s="64" t="e">
        <f t="shared" si="3"/>
        <v>#DIV/0!</v>
      </c>
      <c r="X27" s="64" t="e">
        <f t="shared" si="4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57"/>
      <c r="E28" s="57"/>
      <c r="F28" s="52">
        <f t="shared" si="0"/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2">
        <f t="shared" si="1"/>
        <v>0</v>
      </c>
      <c r="V28" s="64" t="e">
        <f t="shared" si="2"/>
        <v>#DIV/0!</v>
      </c>
      <c r="W28" s="64" t="e">
        <f t="shared" si="3"/>
        <v>#DIV/0!</v>
      </c>
      <c r="X28" s="64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57"/>
      <c r="E29" s="57"/>
      <c r="F29" s="144">
        <f t="shared" ref="F29:F37" si="5">E29-M29-P29-Q29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4">
        <f t="shared" ref="U29:U37" si="6">I29+2*J29+3*K29+4*L29</f>
        <v>0</v>
      </c>
      <c r="V29" s="147" t="e">
        <f t="shared" ref="V29:V37" si="7">(I29+(2*J29)+(3*K29)+(4*L29))/F29</f>
        <v>#DIV/0!</v>
      </c>
      <c r="W29" s="147" t="e">
        <f t="shared" ref="W29:W37" si="8">(H29+M29+P29)/(F29+M29+P29+Q29)</f>
        <v>#DIV/0!</v>
      </c>
      <c r="X29" s="147" t="e">
        <f t="shared" ref="X29:X37" si="9">H29/F29</f>
        <v>#DIV/0!</v>
      </c>
      <c r="AB29" s="213"/>
      <c r="AC29" s="213"/>
      <c r="AD29" s="29"/>
      <c r="AE29" s="44"/>
      <c r="AF29" s="31"/>
      <c r="AG29" s="31">
        <v>1</v>
      </c>
      <c r="AH29" s="31"/>
      <c r="AI29" s="46"/>
      <c r="AJ29" s="31"/>
      <c r="AK29" s="31"/>
      <c r="AL29" s="48"/>
      <c r="AM29" s="44"/>
      <c r="AN29" s="49" t="e">
        <f>SUM(H13:H38)/SUM(F13:F38)</f>
        <v>#DIV/0!</v>
      </c>
      <c r="AO29" s="58" t="e">
        <f>SUM(G41:G44)/SUM(E41:E44)*7</f>
        <v>#DIV/0!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57"/>
      <c r="E30" s="57"/>
      <c r="F30" s="144">
        <f t="shared" si="5"/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4">
        <f t="shared" si="6"/>
        <v>0</v>
      </c>
      <c r="V30" s="147" t="e">
        <f t="shared" si="7"/>
        <v>#DIV/0!</v>
      </c>
      <c r="W30" s="147" t="e">
        <f t="shared" si="8"/>
        <v>#DIV/0!</v>
      </c>
      <c r="X30" s="147" t="e">
        <f t="shared" si="9"/>
        <v>#DIV/0!</v>
      </c>
      <c r="AB30" s="62"/>
      <c r="AC30" s="6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57"/>
      <c r="E31" s="57"/>
      <c r="F31" s="144">
        <f t="shared" si="5"/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4">
        <f t="shared" si="6"/>
        <v>0</v>
      </c>
      <c r="V31" s="147" t="e">
        <f t="shared" si="7"/>
        <v>#DIV/0!</v>
      </c>
      <c r="W31" s="147" t="e">
        <f t="shared" si="8"/>
        <v>#DIV/0!</v>
      </c>
      <c r="X31" s="147" t="e">
        <f t="shared" si="9"/>
        <v>#DIV/0!</v>
      </c>
      <c r="AB31" s="62"/>
      <c r="AC31" s="6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45"/>
      <c r="E32" s="145"/>
      <c r="F32" s="144">
        <f t="shared" si="5"/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4">
        <f t="shared" si="6"/>
        <v>0</v>
      </c>
      <c r="V32" s="147" t="e">
        <f t="shared" si="7"/>
        <v>#DIV/0!</v>
      </c>
      <c r="W32" s="147" t="e">
        <f t="shared" si="8"/>
        <v>#DIV/0!</v>
      </c>
      <c r="X32" s="147" t="e">
        <f t="shared" si="9"/>
        <v>#DIV/0!</v>
      </c>
      <c r="AB32" s="62"/>
      <c r="AC32" s="6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45"/>
      <c r="E33" s="145"/>
      <c r="F33" s="144">
        <f t="shared" si="5"/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4">
        <f t="shared" si="6"/>
        <v>0</v>
      </c>
      <c r="V33" s="147" t="e">
        <f t="shared" si="7"/>
        <v>#DIV/0!</v>
      </c>
      <c r="W33" s="147" t="e">
        <f t="shared" si="8"/>
        <v>#DIV/0!</v>
      </c>
      <c r="X33" s="147" t="e">
        <f t="shared" si="9"/>
        <v>#DIV/0!</v>
      </c>
      <c r="AB33" s="62"/>
      <c r="AC33" s="6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45"/>
      <c r="E34" s="145"/>
      <c r="F34" s="144">
        <f t="shared" si="5"/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4">
        <f t="shared" si="6"/>
        <v>0</v>
      </c>
      <c r="V34" s="147" t="e">
        <f t="shared" si="7"/>
        <v>#DIV/0!</v>
      </c>
      <c r="W34" s="147" t="e">
        <f t="shared" si="8"/>
        <v>#DIV/0!</v>
      </c>
      <c r="X34" s="147" t="e">
        <f t="shared" si="9"/>
        <v>#DIV/0!</v>
      </c>
      <c r="AB34" s="62"/>
      <c r="AC34" s="6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/>
      <c r="C35" s="118"/>
      <c r="D35" s="145"/>
      <c r="E35" s="145"/>
      <c r="F35" s="144">
        <f t="shared" si="5"/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4">
        <f t="shared" si="6"/>
        <v>0</v>
      </c>
      <c r="V35" s="147" t="e">
        <f t="shared" si="7"/>
        <v>#DIV/0!</v>
      </c>
      <c r="W35" s="147" t="e">
        <f t="shared" si="8"/>
        <v>#DIV/0!</v>
      </c>
      <c r="X35" s="147" t="e">
        <f t="shared" si="9"/>
        <v>#DIV/0!</v>
      </c>
    </row>
    <row r="36" spans="1:45" x14ac:dyDescent="0.3">
      <c r="A36" s="116">
        <v>24</v>
      </c>
      <c r="B36" s="117"/>
      <c r="C36" s="118"/>
      <c r="D36" s="57"/>
      <c r="E36" s="57"/>
      <c r="F36" s="144">
        <f t="shared" si="5"/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4">
        <f t="shared" si="6"/>
        <v>0</v>
      </c>
      <c r="V36" s="147" t="e">
        <f t="shared" si="7"/>
        <v>#DIV/0!</v>
      </c>
      <c r="W36" s="147" t="e">
        <f t="shared" si="8"/>
        <v>#DIV/0!</v>
      </c>
      <c r="X36" s="147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57"/>
      <c r="E37" s="57"/>
      <c r="F37" s="144">
        <f t="shared" si="5"/>
        <v>0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>
        <f t="shared" si="6"/>
        <v>0</v>
      </c>
      <c r="V37" s="147" t="e">
        <f t="shared" si="7"/>
        <v>#DIV/0!</v>
      </c>
      <c r="W37" s="147" t="e">
        <f t="shared" si="8"/>
        <v>#DIV/0!</v>
      </c>
      <c r="X37" s="147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64"/>
      <c r="W38" s="64"/>
      <c r="X38" s="64"/>
    </row>
    <row r="39" spans="1:45" x14ac:dyDescent="0.3">
      <c r="A39" s="116"/>
      <c r="B39" s="114" t="s">
        <v>27</v>
      </c>
      <c r="C39" s="119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116">
        <v>1</v>
      </c>
      <c r="B41" s="117">
        <v>6</v>
      </c>
      <c r="C41" s="118" t="s">
        <v>119</v>
      </c>
      <c r="D41" s="57"/>
      <c r="E41" s="6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64" t="e">
        <f>I41/(H41-K41-M3)</f>
        <v>#DIV/0!</v>
      </c>
      <c r="T41" s="68" t="e">
        <f>G41/E41*7</f>
        <v>#DIV/0!</v>
      </c>
      <c r="U41" s="73"/>
      <c r="V41" s="38"/>
      <c r="W41" s="38"/>
      <c r="X41" s="72"/>
    </row>
    <row r="42" spans="1:45" x14ac:dyDescent="0.3">
      <c r="A42" s="116">
        <v>2</v>
      </c>
      <c r="B42" s="117">
        <v>8</v>
      </c>
      <c r="C42" s="118" t="s">
        <v>126</v>
      </c>
      <c r="D42" s="57"/>
      <c r="E42" s="6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4" t="e">
        <f>I42/(H42-K42-M4)</f>
        <v>#DIV/0!</v>
      </c>
      <c r="T42" s="68" t="e">
        <f>G42/E42*7</f>
        <v>#DIV/0!</v>
      </c>
      <c r="U42" s="73"/>
      <c r="V42" s="38"/>
      <c r="W42" s="38"/>
      <c r="X42" s="72"/>
    </row>
    <row r="43" spans="1:45" x14ac:dyDescent="0.3">
      <c r="A43" s="116">
        <v>3</v>
      </c>
      <c r="B43" s="117">
        <v>55</v>
      </c>
      <c r="C43" s="118" t="s">
        <v>130</v>
      </c>
      <c r="D43" s="57"/>
      <c r="E43" s="6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64" t="e">
        <f>I43/(H43-K43-M5)</f>
        <v>#DIV/0!</v>
      </c>
      <c r="T43" s="68" t="e">
        <f>G43/E43*7</f>
        <v>#DIV/0!</v>
      </c>
      <c r="U43" s="73"/>
      <c r="V43" s="38"/>
      <c r="W43" s="38"/>
      <c r="X43" s="72"/>
    </row>
    <row r="44" spans="1:45" x14ac:dyDescent="0.3">
      <c r="A44" s="116">
        <v>4</v>
      </c>
      <c r="B44" s="117">
        <v>43</v>
      </c>
      <c r="C44" s="118" t="s">
        <v>134</v>
      </c>
      <c r="D44" s="57"/>
      <c r="E44" s="6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47" t="e">
        <f>I44/(H44-K44-M6)</f>
        <v>#DIV/0!</v>
      </c>
      <c r="T44" s="149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17"/>
      <c r="C45" s="11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workbookViewId="0">
      <selection activeCell="P6" sqref="P6:Y6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61"/>
    <col min="29" max="29" width="12.6640625" style="61" customWidth="1"/>
    <col min="30" max="38" width="9.109375" style="61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60" customFormat="1" ht="15.75" customHeight="1" x14ac:dyDescent="0.25">
      <c r="A5" s="5"/>
      <c r="B5" s="6"/>
      <c r="C5" s="60" t="s">
        <v>0</v>
      </c>
      <c r="E5" s="232"/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/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61"/>
      <c r="AH5" s="61"/>
      <c r="AI5" s="61"/>
      <c r="AJ5" s="61"/>
      <c r="AK5" s="61"/>
      <c r="AL5" s="61"/>
      <c r="AN5" s="188" t="s">
        <v>80</v>
      </c>
      <c r="AO5" s="189"/>
      <c r="AP5" s="189"/>
      <c r="AQ5" s="189"/>
      <c r="AR5" s="190"/>
    </row>
    <row r="6" spans="1:45" s="60" customFormat="1" x14ac:dyDescent="0.3">
      <c r="A6" s="5"/>
      <c r="B6" s="6"/>
      <c r="C6" s="60" t="s">
        <v>2</v>
      </c>
      <c r="E6" s="231"/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4"/>
      <c r="AN6" s="191"/>
      <c r="AO6" s="192"/>
      <c r="AP6" s="192"/>
      <c r="AQ6" s="192"/>
      <c r="AR6" s="193"/>
      <c r="AS6" s="4"/>
    </row>
    <row r="7" spans="1:45" s="60" customFormat="1" x14ac:dyDescent="0.3">
      <c r="A7" s="5"/>
      <c r="B7" s="6"/>
      <c r="C7" s="60" t="s">
        <v>4</v>
      </c>
      <c r="E7" s="231"/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61"/>
      <c r="AM7" s="4"/>
      <c r="AN7" s="4"/>
      <c r="AO7" s="4"/>
      <c r="AP7" s="4"/>
      <c r="AQ7" s="4"/>
      <c r="AR7" s="4"/>
      <c r="AS7" s="4"/>
    </row>
    <row r="8" spans="1:45" s="60" customFormat="1" x14ac:dyDescent="0.3">
      <c r="A8" s="5"/>
      <c r="B8" s="6"/>
      <c r="C8" s="60" t="s">
        <v>6</v>
      </c>
      <c r="E8" s="231" t="s">
        <v>162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22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61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60" customFormat="1" x14ac:dyDescent="0.3">
      <c r="A9" s="5"/>
      <c r="B9" s="6"/>
      <c r="C9" s="60" t="s">
        <v>8</v>
      </c>
      <c r="E9" s="230" t="s">
        <v>205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204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61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16">
        <v>1</v>
      </c>
      <c r="B13" s="117">
        <v>9</v>
      </c>
      <c r="C13" s="71" t="s">
        <v>120</v>
      </c>
      <c r="D13" s="57"/>
      <c r="E13" s="57"/>
      <c r="F13" s="52">
        <f>E13-M13-P13-Q13</f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2">
        <f>I13+2*J13+3*K13+4*L13</f>
        <v>0</v>
      </c>
      <c r="V13" s="64" t="e">
        <f>(I13+(2*J13)+(3*K13)+(4*L13))/F13</f>
        <v>#DIV/0!</v>
      </c>
      <c r="W13" s="64" t="e">
        <f>(H13+M13+P13)/(F13+M13+P13+Q13)</f>
        <v>#DIV/0!</v>
      </c>
      <c r="X13" s="64" t="e">
        <f>H13/F13</f>
        <v>#DIV/0!</v>
      </c>
      <c r="Y13" s="7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16">
        <v>2</v>
      </c>
      <c r="B14" s="117">
        <v>6</v>
      </c>
      <c r="C14" s="71" t="s">
        <v>119</v>
      </c>
      <c r="D14" s="57"/>
      <c r="E14" s="57"/>
      <c r="F14" s="52">
        <f>E14-M14-P14-Q14</f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>
        <f>I14+2*J14+3*K14+4*L14</f>
        <v>0</v>
      </c>
      <c r="V14" s="64" t="e">
        <f>(I14+(2*J14)+(3*K14)+(4*L14))/F14</f>
        <v>#DIV/0!</v>
      </c>
      <c r="W14" s="64" t="e">
        <f>(H14+M14+P14)/(F14+M14+P14+Q14)</f>
        <v>#DIV/0!</v>
      </c>
      <c r="X14" s="64" t="e">
        <f>H14/F14</f>
        <v>#DIV/0!</v>
      </c>
      <c r="Y14" s="7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16">
        <v>3</v>
      </c>
      <c r="B15" s="117">
        <v>23</v>
      </c>
      <c r="C15" s="71" t="s">
        <v>121</v>
      </c>
      <c r="D15" s="57"/>
      <c r="E15" s="57"/>
      <c r="F15" s="52">
        <f t="shared" ref="F15:F25" si="0">E15-M15-P15-Q15</f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2">
        <f t="shared" ref="U15:U28" si="1">I15+2*J15+3*K15+4*L15</f>
        <v>0</v>
      </c>
      <c r="V15" s="64" t="e">
        <f t="shared" ref="V15:V28" si="2">(I15+(2*J15)+(3*K15)+(4*L15))/F15</f>
        <v>#DIV/0!</v>
      </c>
      <c r="W15" s="64" t="e">
        <f t="shared" ref="W15:W28" si="3">(H15+M15+P15)/(F15+M15+P15+Q15)</f>
        <v>#DIV/0!</v>
      </c>
      <c r="X15" s="64" t="e">
        <f t="shared" ref="X15:X28" si="4">H15/F15</f>
        <v>#DIV/0!</v>
      </c>
      <c r="Y15" s="7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16">
        <v>4</v>
      </c>
      <c r="B16" s="117">
        <v>33</v>
      </c>
      <c r="C16" s="71" t="s">
        <v>111</v>
      </c>
      <c r="D16" s="57"/>
      <c r="E16" s="57"/>
      <c r="F16" s="52">
        <f t="shared" si="0"/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2">
        <f t="shared" si="1"/>
        <v>0</v>
      </c>
      <c r="V16" s="64" t="e">
        <f t="shared" si="2"/>
        <v>#DIV/0!</v>
      </c>
      <c r="W16" s="64" t="e">
        <f t="shared" si="3"/>
        <v>#DIV/0!</v>
      </c>
      <c r="X16" s="64" t="e">
        <f t="shared" si="4"/>
        <v>#DIV/0!</v>
      </c>
      <c r="Y16" s="7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16">
        <v>5</v>
      </c>
      <c r="B17" s="117">
        <v>71</v>
      </c>
      <c r="C17" s="71" t="s">
        <v>122</v>
      </c>
      <c r="D17" s="57"/>
      <c r="E17" s="57"/>
      <c r="F17" s="52">
        <f t="shared" si="0"/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2">
        <f t="shared" si="1"/>
        <v>0</v>
      </c>
      <c r="V17" s="64" t="e">
        <f t="shared" si="2"/>
        <v>#DIV/0!</v>
      </c>
      <c r="W17" s="64" t="e">
        <f t="shared" si="3"/>
        <v>#DIV/0!</v>
      </c>
      <c r="X17" s="64" t="e">
        <f t="shared" si="4"/>
        <v>#DIV/0!</v>
      </c>
      <c r="Y17" s="7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16">
        <v>6</v>
      </c>
      <c r="B18" s="117">
        <v>74</v>
      </c>
      <c r="C18" s="71" t="s">
        <v>123</v>
      </c>
      <c r="D18" s="57"/>
      <c r="E18" s="57"/>
      <c r="F18" s="52">
        <f t="shared" si="0"/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2">
        <f t="shared" si="1"/>
        <v>0</v>
      </c>
      <c r="V18" s="64" t="e">
        <f t="shared" si="2"/>
        <v>#DIV/0!</v>
      </c>
      <c r="W18" s="64" t="e">
        <f t="shared" si="3"/>
        <v>#DIV/0!</v>
      </c>
      <c r="X18" s="64" t="e">
        <f t="shared" si="4"/>
        <v>#DIV/0!</v>
      </c>
      <c r="Y18" s="7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16">
        <v>7</v>
      </c>
      <c r="B19" s="117">
        <v>63</v>
      </c>
      <c r="C19" s="71" t="s">
        <v>124</v>
      </c>
      <c r="D19" s="57"/>
      <c r="E19" s="57"/>
      <c r="F19" s="52">
        <f t="shared" si="0"/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2">
        <f t="shared" si="1"/>
        <v>0</v>
      </c>
      <c r="V19" s="64" t="e">
        <f t="shared" si="2"/>
        <v>#DIV/0!</v>
      </c>
      <c r="W19" s="64" t="e">
        <f t="shared" si="3"/>
        <v>#DIV/0!</v>
      </c>
      <c r="X19" s="64" t="e">
        <f t="shared" si="4"/>
        <v>#DIV/0!</v>
      </c>
      <c r="Y19" s="7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16">
        <v>8</v>
      </c>
      <c r="B20" s="117">
        <v>22</v>
      </c>
      <c r="C20" s="71" t="s">
        <v>125</v>
      </c>
      <c r="D20" s="57"/>
      <c r="E20" s="57"/>
      <c r="F20" s="52">
        <f t="shared" si="0"/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2">
        <f t="shared" si="1"/>
        <v>0</v>
      </c>
      <c r="V20" s="64" t="e">
        <f t="shared" si="2"/>
        <v>#DIV/0!</v>
      </c>
      <c r="W20" s="64" t="e">
        <f t="shared" si="3"/>
        <v>#DIV/0!</v>
      </c>
      <c r="X20" s="64" t="e">
        <f t="shared" si="4"/>
        <v>#DIV/0!</v>
      </c>
      <c r="Y20" s="7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16">
        <v>9</v>
      </c>
      <c r="B21" s="117">
        <v>8</v>
      </c>
      <c r="C21" s="71" t="s">
        <v>161</v>
      </c>
      <c r="D21" s="57"/>
      <c r="E21" s="57"/>
      <c r="F21" s="52">
        <f t="shared" si="0"/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2">
        <f t="shared" si="1"/>
        <v>0</v>
      </c>
      <c r="V21" s="64" t="e">
        <f t="shared" si="2"/>
        <v>#DIV/0!</v>
      </c>
      <c r="W21" s="64" t="e">
        <f t="shared" si="3"/>
        <v>#DIV/0!</v>
      </c>
      <c r="X21" s="64" t="e">
        <f t="shared" si="4"/>
        <v>#DIV/0!</v>
      </c>
      <c r="Y21" s="7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16">
        <v>10</v>
      </c>
      <c r="B22" s="117">
        <v>25</v>
      </c>
      <c r="C22" s="71" t="s">
        <v>127</v>
      </c>
      <c r="D22" s="57"/>
      <c r="E22" s="57"/>
      <c r="F22" s="52">
        <f t="shared" si="0"/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2">
        <f t="shared" si="1"/>
        <v>0</v>
      </c>
      <c r="V22" s="64" t="e">
        <f t="shared" si="2"/>
        <v>#DIV/0!</v>
      </c>
      <c r="W22" s="64" t="e">
        <f t="shared" si="3"/>
        <v>#DIV/0!</v>
      </c>
      <c r="X22" s="64" t="e">
        <f t="shared" si="4"/>
        <v>#DIV/0!</v>
      </c>
      <c r="Y22" s="7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16">
        <v>11</v>
      </c>
      <c r="B23" s="117">
        <v>44</v>
      </c>
      <c r="C23" s="71" t="s">
        <v>128</v>
      </c>
      <c r="D23" s="57"/>
      <c r="E23" s="57"/>
      <c r="F23" s="52">
        <f t="shared" si="0"/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2">
        <f t="shared" si="1"/>
        <v>0</v>
      </c>
      <c r="V23" s="64" t="e">
        <f t="shared" si="2"/>
        <v>#DIV/0!</v>
      </c>
      <c r="W23" s="64" t="e">
        <f t="shared" si="3"/>
        <v>#DIV/0!</v>
      </c>
      <c r="X23" s="64" t="e">
        <f t="shared" si="4"/>
        <v>#DIV/0!</v>
      </c>
      <c r="Y23" s="7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16">
        <v>12</v>
      </c>
      <c r="B24" s="117">
        <v>28</v>
      </c>
      <c r="C24" s="71" t="s">
        <v>129</v>
      </c>
      <c r="D24" s="57"/>
      <c r="E24" s="57"/>
      <c r="F24" s="52">
        <f t="shared" si="0"/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2">
        <f t="shared" si="1"/>
        <v>0</v>
      </c>
      <c r="V24" s="64" t="e">
        <f t="shared" si="2"/>
        <v>#DIV/0!</v>
      </c>
      <c r="W24" s="64" t="e">
        <f t="shared" si="3"/>
        <v>#DIV/0!</v>
      </c>
      <c r="X24" s="64" t="e">
        <f t="shared" si="4"/>
        <v>#DIV/0!</v>
      </c>
      <c r="Y24" s="7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16">
        <v>13</v>
      </c>
      <c r="B25" s="117">
        <v>4</v>
      </c>
      <c r="C25" s="71" t="s">
        <v>118</v>
      </c>
      <c r="D25" s="57"/>
      <c r="E25" s="57"/>
      <c r="F25" s="52">
        <f t="shared" si="0"/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2">
        <f t="shared" si="1"/>
        <v>0</v>
      </c>
      <c r="V25" s="64" t="e">
        <f t="shared" si="2"/>
        <v>#DIV/0!</v>
      </c>
      <c r="W25" s="64" t="e">
        <f t="shared" si="3"/>
        <v>#DIV/0!</v>
      </c>
      <c r="X25" s="64" t="e">
        <f t="shared" si="4"/>
        <v>#DIV/0!</v>
      </c>
      <c r="Y25" s="7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16">
        <v>14</v>
      </c>
      <c r="B26" s="117">
        <v>15</v>
      </c>
      <c r="C26" s="118" t="s">
        <v>167</v>
      </c>
      <c r="D26" s="57"/>
      <c r="E26" s="57"/>
      <c r="F26" s="52">
        <f>E26-M26-P26-Q26</f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2">
        <f t="shared" si="1"/>
        <v>0</v>
      </c>
      <c r="V26" s="64" t="e">
        <f t="shared" si="2"/>
        <v>#DIV/0!</v>
      </c>
      <c r="W26" s="64" t="e">
        <f t="shared" si="3"/>
        <v>#DIV/0!</v>
      </c>
      <c r="X26" s="64" t="e">
        <f t="shared" si="4"/>
        <v>#DIV/0!</v>
      </c>
      <c r="Y26" s="7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16">
        <v>15</v>
      </c>
      <c r="B27" s="117">
        <v>55</v>
      </c>
      <c r="C27" s="71" t="s">
        <v>130</v>
      </c>
      <c r="D27" s="57"/>
      <c r="E27" s="57"/>
      <c r="F27" s="52">
        <f>E27-M27-P27-Q27</f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2">
        <f t="shared" si="1"/>
        <v>0</v>
      </c>
      <c r="V27" s="64" t="e">
        <f t="shared" si="2"/>
        <v>#DIV/0!</v>
      </c>
      <c r="W27" s="64" t="e">
        <f t="shared" si="3"/>
        <v>#DIV/0!</v>
      </c>
      <c r="X27" s="64" t="e">
        <f t="shared" si="4"/>
        <v>#DIV/0!</v>
      </c>
      <c r="Y27" s="7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16">
        <v>16</v>
      </c>
      <c r="B28" s="117">
        <v>2</v>
      </c>
      <c r="C28" s="71" t="s">
        <v>131</v>
      </c>
      <c r="D28" s="57"/>
      <c r="E28" s="57"/>
      <c r="F28" s="52">
        <f>E28-M28-P28-Q28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2">
        <f t="shared" si="1"/>
        <v>0</v>
      </c>
      <c r="V28" s="64" t="e">
        <f t="shared" si="2"/>
        <v>#DIV/0!</v>
      </c>
      <c r="W28" s="64" t="e">
        <f t="shared" si="3"/>
        <v>#DIV/0!</v>
      </c>
      <c r="X28" s="64" t="e">
        <f t="shared" si="4"/>
        <v>#DIV/0!</v>
      </c>
      <c r="Y28" s="7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16">
        <v>17</v>
      </c>
      <c r="B29" s="117">
        <v>11</v>
      </c>
      <c r="C29" s="71" t="s">
        <v>132</v>
      </c>
      <c r="D29" s="57"/>
      <c r="E29" s="57"/>
      <c r="F29" s="144">
        <f t="shared" ref="F29:F37" si="5">E29-M29-P29-Q29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4">
        <f t="shared" ref="U29:U37" si="6">I29+2*J29+3*K29+4*L29</f>
        <v>0</v>
      </c>
      <c r="V29" s="147" t="e">
        <f t="shared" ref="V29:V37" si="7">(I29+(2*J29)+(3*K29)+(4*L29))/F29</f>
        <v>#DIV/0!</v>
      </c>
      <c r="W29" s="147" t="e">
        <f t="shared" ref="W29:W37" si="8">(H29+M29+P29)/(F29+M29+P29+Q29)</f>
        <v>#DIV/0!</v>
      </c>
      <c r="X29" s="147" t="e">
        <f t="shared" ref="X29:X37" si="9">H29/F29</f>
        <v>#DIV/0!</v>
      </c>
      <c r="Y29" s="74"/>
      <c r="AB29" s="213"/>
      <c r="AC29" s="213"/>
      <c r="AD29" s="29"/>
      <c r="AE29" s="44"/>
      <c r="AF29" s="31"/>
      <c r="AG29" s="31">
        <v>1</v>
      </c>
      <c r="AH29" s="31"/>
      <c r="AI29" s="46"/>
      <c r="AJ29" s="31"/>
      <c r="AK29" s="31"/>
      <c r="AL29" s="48"/>
      <c r="AM29" s="44"/>
      <c r="AN29" s="49" t="e">
        <f>SUM(H13:H38)/SUM(F13:F38)</f>
        <v>#DIV/0!</v>
      </c>
      <c r="AO29" s="58" t="e">
        <f>SUM(G41:G44)/SUM(E41:E44)*7</f>
        <v>#DIV/0!</v>
      </c>
      <c r="AQ29" s="11"/>
      <c r="AS29" s="11"/>
    </row>
    <row r="30" spans="1:45" x14ac:dyDescent="0.3">
      <c r="A30" s="116">
        <v>18</v>
      </c>
      <c r="B30" s="117">
        <v>21</v>
      </c>
      <c r="C30" s="71" t="s">
        <v>133</v>
      </c>
      <c r="D30" s="57"/>
      <c r="E30" s="57"/>
      <c r="F30" s="144">
        <f t="shared" si="5"/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4">
        <f t="shared" si="6"/>
        <v>0</v>
      </c>
      <c r="V30" s="147" t="e">
        <f t="shared" si="7"/>
        <v>#DIV/0!</v>
      </c>
      <c r="W30" s="147" t="e">
        <f t="shared" si="8"/>
        <v>#DIV/0!</v>
      </c>
      <c r="X30" s="147" t="e">
        <f t="shared" si="9"/>
        <v>#DIV/0!</v>
      </c>
      <c r="Y30" s="74"/>
      <c r="AB30" s="62"/>
      <c r="AC30" s="6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16">
        <v>19</v>
      </c>
      <c r="B31" s="117">
        <v>43</v>
      </c>
      <c r="C31" s="71" t="s">
        <v>134</v>
      </c>
      <c r="D31" s="57"/>
      <c r="E31" s="57"/>
      <c r="F31" s="144">
        <f t="shared" si="5"/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4">
        <f t="shared" si="6"/>
        <v>0</v>
      </c>
      <c r="V31" s="147" t="e">
        <f t="shared" si="7"/>
        <v>#DIV/0!</v>
      </c>
      <c r="W31" s="147" t="e">
        <f t="shared" si="8"/>
        <v>#DIV/0!</v>
      </c>
      <c r="X31" s="147" t="e">
        <f t="shared" si="9"/>
        <v>#DIV/0!</v>
      </c>
      <c r="Y31" s="74"/>
      <c r="AB31" s="62"/>
      <c r="AC31" s="6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16">
        <v>20</v>
      </c>
      <c r="B32" s="117">
        <v>12</v>
      </c>
      <c r="C32" s="71" t="s">
        <v>135</v>
      </c>
      <c r="D32" s="145"/>
      <c r="E32" s="145"/>
      <c r="F32" s="144">
        <f t="shared" si="5"/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4">
        <f t="shared" si="6"/>
        <v>0</v>
      </c>
      <c r="V32" s="147" t="e">
        <f t="shared" si="7"/>
        <v>#DIV/0!</v>
      </c>
      <c r="W32" s="147" t="e">
        <f t="shared" si="8"/>
        <v>#DIV/0!</v>
      </c>
      <c r="X32" s="147" t="e">
        <f t="shared" si="9"/>
        <v>#DIV/0!</v>
      </c>
      <c r="Y32" s="74"/>
      <c r="AB32" s="62"/>
      <c r="AC32" s="6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16">
        <v>21</v>
      </c>
      <c r="B33" s="117">
        <v>15</v>
      </c>
      <c r="C33" s="71" t="s">
        <v>136</v>
      </c>
      <c r="D33" s="145"/>
      <c r="E33" s="145"/>
      <c r="F33" s="144">
        <f t="shared" si="5"/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4">
        <f t="shared" si="6"/>
        <v>0</v>
      </c>
      <c r="V33" s="147" t="e">
        <f t="shared" si="7"/>
        <v>#DIV/0!</v>
      </c>
      <c r="W33" s="147" t="e">
        <f t="shared" si="8"/>
        <v>#DIV/0!</v>
      </c>
      <c r="X33" s="147" t="e">
        <f t="shared" si="9"/>
        <v>#DIV/0!</v>
      </c>
      <c r="Y33" s="74"/>
      <c r="AB33" s="62"/>
      <c r="AC33" s="6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16">
        <v>22</v>
      </c>
      <c r="B34" s="117">
        <v>97</v>
      </c>
      <c r="C34" s="71" t="s">
        <v>137</v>
      </c>
      <c r="D34" s="145"/>
      <c r="E34" s="145"/>
      <c r="F34" s="144">
        <f t="shared" si="5"/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4">
        <f t="shared" si="6"/>
        <v>0</v>
      </c>
      <c r="V34" s="147" t="e">
        <f t="shared" si="7"/>
        <v>#DIV/0!</v>
      </c>
      <c r="W34" s="147" t="e">
        <f t="shared" si="8"/>
        <v>#DIV/0!</v>
      </c>
      <c r="X34" s="147" t="e">
        <f t="shared" si="9"/>
        <v>#DIV/0!</v>
      </c>
      <c r="Y34" s="74"/>
      <c r="AB34" s="62"/>
      <c r="AC34" s="6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17"/>
      <c r="C35" s="118"/>
      <c r="D35" s="145"/>
      <c r="E35" s="145"/>
      <c r="F35" s="144">
        <f t="shared" si="5"/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4">
        <f t="shared" si="6"/>
        <v>0</v>
      </c>
      <c r="V35" s="147" t="e">
        <f t="shared" si="7"/>
        <v>#DIV/0!</v>
      </c>
      <c r="W35" s="147" t="e">
        <f t="shared" si="8"/>
        <v>#DIV/0!</v>
      </c>
      <c r="X35" s="147" t="e">
        <f t="shared" si="9"/>
        <v>#DIV/0!</v>
      </c>
      <c r="Y35" s="74"/>
    </row>
    <row r="36" spans="1:45" x14ac:dyDescent="0.3">
      <c r="A36" s="116">
        <v>24</v>
      </c>
      <c r="B36" s="117"/>
      <c r="C36" s="118"/>
      <c r="D36" s="57"/>
      <c r="E36" s="57"/>
      <c r="F36" s="144">
        <f t="shared" si="5"/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4">
        <f t="shared" si="6"/>
        <v>0</v>
      </c>
      <c r="V36" s="147" t="e">
        <f t="shared" si="7"/>
        <v>#DIV/0!</v>
      </c>
      <c r="W36" s="147" t="e">
        <f t="shared" si="8"/>
        <v>#DIV/0!</v>
      </c>
      <c r="X36" s="147" t="e">
        <f t="shared" si="9"/>
        <v>#DIV/0!</v>
      </c>
      <c r="Y36" s="7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17"/>
      <c r="C37" s="118"/>
      <c r="D37" s="57"/>
      <c r="E37" s="57"/>
      <c r="F37" s="144">
        <f t="shared" si="5"/>
        <v>0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4">
        <f t="shared" si="6"/>
        <v>0</v>
      </c>
      <c r="V37" s="147" t="e">
        <f t="shared" si="7"/>
        <v>#DIV/0!</v>
      </c>
      <c r="W37" s="147" t="e">
        <f t="shared" si="8"/>
        <v>#DIV/0!</v>
      </c>
      <c r="X37" s="147" t="e">
        <f t="shared" si="9"/>
        <v>#DIV/0!</v>
      </c>
      <c r="Y37" s="7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17"/>
      <c r="C38" s="11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64"/>
      <c r="W38" s="64"/>
      <c r="X38" s="64"/>
      <c r="Y38" s="74"/>
    </row>
    <row r="39" spans="1:45" x14ac:dyDescent="0.3">
      <c r="A39" s="116"/>
      <c r="B39" s="114" t="s">
        <v>27</v>
      </c>
      <c r="C39" s="119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4"/>
    </row>
    <row r="40" spans="1:45" x14ac:dyDescent="0.3">
      <c r="A40" s="116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  <c r="Y40" s="74"/>
    </row>
    <row r="41" spans="1:45" x14ac:dyDescent="0.3">
      <c r="A41" s="116">
        <v>1</v>
      </c>
      <c r="B41" s="117">
        <v>6</v>
      </c>
      <c r="C41" s="118" t="s">
        <v>119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64" t="e">
        <f>I41/(H41-K41-M3)</f>
        <v>#DIV/0!</v>
      </c>
      <c r="T41" s="68" t="e">
        <f>G41/E41*7</f>
        <v>#DIV/0!</v>
      </c>
      <c r="U41" s="73"/>
      <c r="V41" s="38"/>
      <c r="W41" s="38"/>
      <c r="X41" s="72"/>
      <c r="Y41" s="74"/>
    </row>
    <row r="42" spans="1:45" x14ac:dyDescent="0.3">
      <c r="A42" s="116">
        <v>2</v>
      </c>
      <c r="B42" s="117">
        <v>8</v>
      </c>
      <c r="C42" s="118" t="s">
        <v>126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4" t="e">
        <f>I42/(H42-K42-M4)</f>
        <v>#DIV/0!</v>
      </c>
      <c r="T42" s="68" t="e">
        <f>G42/E42*7</f>
        <v>#DIV/0!</v>
      </c>
      <c r="U42" s="73"/>
      <c r="V42" s="38"/>
      <c r="W42" s="38"/>
      <c r="X42" s="72"/>
      <c r="Y42" s="74"/>
    </row>
    <row r="43" spans="1:45" x14ac:dyDescent="0.3">
      <c r="A43" s="116">
        <v>3</v>
      </c>
      <c r="B43" s="117">
        <v>55</v>
      </c>
      <c r="C43" s="118" t="s">
        <v>130</v>
      </c>
      <c r="D43" s="57"/>
      <c r="E43" s="6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64" t="e">
        <f>I43/(H43-K43-M5)</f>
        <v>#DIV/0!</v>
      </c>
      <c r="T43" s="68" t="e">
        <f>G43/E43*7</f>
        <v>#DIV/0!</v>
      </c>
      <c r="U43" s="73"/>
      <c r="V43" s="38"/>
      <c r="W43" s="38"/>
      <c r="X43" s="72"/>
    </row>
    <row r="44" spans="1:45" x14ac:dyDescent="0.3">
      <c r="A44" s="116">
        <v>4</v>
      </c>
      <c r="B44" s="117">
        <v>43</v>
      </c>
      <c r="C44" s="118" t="s">
        <v>134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47" t="e">
        <f>I44/(H44-K44-M6)</f>
        <v>#DIV/0!</v>
      </c>
      <c r="T44" s="149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17"/>
      <c r="C45" s="11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topLeftCell="S19" zoomScaleNormal="100" workbookViewId="0">
      <selection activeCell="AO29" sqref="AO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5"/>
      <c r="B5" s="6"/>
      <c r="C5" s="39" t="s">
        <v>0</v>
      </c>
      <c r="E5" s="232" t="s">
        <v>113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 t="s">
        <v>138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5"/>
      <c r="B6" s="6"/>
      <c r="C6" s="39" t="s">
        <v>2</v>
      </c>
      <c r="E6" s="231" t="s">
        <v>114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5"/>
      <c r="B7" s="6"/>
      <c r="C7" s="39" t="s">
        <v>4</v>
      </c>
      <c r="E7" s="231" t="s">
        <v>107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5"/>
      <c r="B8" s="6"/>
      <c r="C8" s="39" t="s">
        <v>6</v>
      </c>
      <c r="E8" s="231" t="s">
        <v>114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2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5"/>
      <c r="B9" s="6"/>
      <c r="C9" s="39" t="s">
        <v>8</v>
      </c>
      <c r="E9" s="230" t="s">
        <v>115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116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21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71" t="s">
        <v>120</v>
      </c>
      <c r="D13" s="154"/>
      <c r="E13" s="154"/>
      <c r="F13" s="155">
        <f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71" t="s">
        <v>119</v>
      </c>
      <c r="D14" s="57">
        <v>1</v>
      </c>
      <c r="E14" s="57">
        <v>3</v>
      </c>
      <c r="F14" s="52">
        <v>3</v>
      </c>
      <c r="G14" s="57"/>
      <c r="H14" s="57">
        <v>1</v>
      </c>
      <c r="I14" s="57">
        <v>1</v>
      </c>
      <c r="J14" s="57"/>
      <c r="K14" s="57"/>
      <c r="L14" s="57"/>
      <c r="M14" s="57"/>
      <c r="N14" s="57"/>
      <c r="O14" s="57">
        <v>2</v>
      </c>
      <c r="P14" s="57"/>
      <c r="Q14" s="57"/>
      <c r="R14" s="57"/>
      <c r="S14" s="57"/>
      <c r="T14" s="57"/>
      <c r="U14" s="52">
        <f>I14+2*J14+3*K14+4*L14</f>
        <v>1</v>
      </c>
      <c r="V14" s="64">
        <f>(I14+(2*J14)+(3*K14)+(4*L14))/F14</f>
        <v>0.33333333333333331</v>
      </c>
      <c r="W14" s="64">
        <f>(H14+M14+P14)/(F14+M14+P14+Q14)</f>
        <v>0.33333333333333331</v>
      </c>
      <c r="X14" s="64">
        <f>H14/F14</f>
        <v>0.33333333333333331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71" t="s">
        <v>121</v>
      </c>
      <c r="D15" s="154"/>
      <c r="E15" s="154"/>
      <c r="F15" s="155">
        <f t="shared" ref="F15:F29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>I15+2*J15+3*K15+4*L15</f>
        <v>0</v>
      </c>
      <c r="V15" s="156" t="e">
        <f>(I15+(2*J15)+(3*K15)+(4*L15))/F15</f>
        <v>#DIV/0!</v>
      </c>
      <c r="W15" s="156" t="e">
        <f>(H15+M15+P15)/(F15+M15+P15+Q15)</f>
        <v>#DIV/0!</v>
      </c>
      <c r="X15" s="64" t="e">
        <f>H15/F15</f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71" t="s">
        <v>111</v>
      </c>
      <c r="D16" s="57">
        <v>1</v>
      </c>
      <c r="E16" s="57">
        <v>3</v>
      </c>
      <c r="F16" s="52">
        <v>3</v>
      </c>
      <c r="G16" s="57"/>
      <c r="H16" s="57"/>
      <c r="I16" s="57"/>
      <c r="J16" s="57"/>
      <c r="K16" s="57"/>
      <c r="L16" s="57"/>
      <c r="M16" s="57"/>
      <c r="N16" s="57"/>
      <c r="O16" s="57">
        <v>1</v>
      </c>
      <c r="P16" s="57"/>
      <c r="Q16" s="57"/>
      <c r="R16" s="57">
        <v>2</v>
      </c>
      <c r="S16" s="57"/>
      <c r="T16" s="57"/>
      <c r="U16" s="52">
        <f>I16+2*J16+3*K16+4*L16</f>
        <v>0</v>
      </c>
      <c r="V16" s="64">
        <f>(I16+(2*J16)+(3*K16)+(4*L16))/F16</f>
        <v>0</v>
      </c>
      <c r="W16" s="64">
        <f>(H16+M16+P16)/(F16+M16+P16+Q16)</f>
        <v>0</v>
      </c>
      <c r="X16" s="64">
        <f>H16/F16</f>
        <v>0</v>
      </c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71" t="s">
        <v>122</v>
      </c>
      <c r="D17" s="57">
        <v>1</v>
      </c>
      <c r="E17" s="57">
        <v>3</v>
      </c>
      <c r="F17" s="52">
        <v>3</v>
      </c>
      <c r="G17" s="57"/>
      <c r="H17" s="57">
        <v>1</v>
      </c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>
        <v>2</v>
      </c>
      <c r="S17" s="57"/>
      <c r="T17" s="57">
        <v>1</v>
      </c>
      <c r="U17" s="52">
        <f t="shared" ref="U17:U29" si="1">I17+2*J17+3*K17+4*L17</f>
        <v>3</v>
      </c>
      <c r="V17" s="64">
        <f t="shared" ref="V17:V29" si="2">(I17+(2*J17)+(3*K17)+(4*L17))/F17</f>
        <v>1</v>
      </c>
      <c r="W17" s="64">
        <f t="shared" ref="W17:W29" si="3">(H17+M17+P17)/(F17+M17+P17+Q17)</f>
        <v>0.33333333333333331</v>
      </c>
      <c r="X17" s="64">
        <f t="shared" ref="X17:X29" si="4">H17/F17</f>
        <v>0.33333333333333331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71" t="s">
        <v>123</v>
      </c>
      <c r="D18" s="57">
        <v>1</v>
      </c>
      <c r="E18" s="57">
        <v>3</v>
      </c>
      <c r="F18" s="52">
        <v>3</v>
      </c>
      <c r="G18" s="57">
        <v>1</v>
      </c>
      <c r="H18" s="57">
        <v>1</v>
      </c>
      <c r="I18" s="57">
        <v>1</v>
      </c>
      <c r="J18" s="57"/>
      <c r="K18" s="57"/>
      <c r="L18" s="57"/>
      <c r="M18" s="57"/>
      <c r="N18" s="57"/>
      <c r="O18" s="57">
        <v>2</v>
      </c>
      <c r="P18" s="57"/>
      <c r="Q18" s="57"/>
      <c r="R18" s="57"/>
      <c r="S18" s="57"/>
      <c r="T18" s="57"/>
      <c r="U18" s="52">
        <f t="shared" si="1"/>
        <v>1</v>
      </c>
      <c r="V18" s="64">
        <f t="shared" si="2"/>
        <v>0.33333333333333331</v>
      </c>
      <c r="W18" s="64">
        <f t="shared" si="3"/>
        <v>0.33333333333333331</v>
      </c>
      <c r="X18" s="64">
        <f t="shared" si="4"/>
        <v>0.33333333333333331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71" t="s">
        <v>124</v>
      </c>
      <c r="D19" s="154"/>
      <c r="E19" s="154"/>
      <c r="F19" s="155">
        <f t="shared" si="0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>
        <f t="shared" si="1"/>
        <v>0</v>
      </c>
      <c r="V19" s="156" t="e">
        <f t="shared" si="2"/>
        <v>#DIV/0!</v>
      </c>
      <c r="W19" s="156" t="e">
        <f t="shared" si="3"/>
        <v>#DIV/0!</v>
      </c>
      <c r="X19" s="156" t="e">
        <f t="shared" si="4"/>
        <v>#DIV/0!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71" t="s">
        <v>125</v>
      </c>
      <c r="D20" s="154"/>
      <c r="E20" s="154"/>
      <c r="F20" s="155">
        <f t="shared" si="0"/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>
        <f t="shared" si="1"/>
        <v>0</v>
      </c>
      <c r="V20" s="156" t="e">
        <f t="shared" si="2"/>
        <v>#DIV/0!</v>
      </c>
      <c r="W20" s="156" t="e">
        <f t="shared" si="3"/>
        <v>#DIV/0!</v>
      </c>
      <c r="X20" s="156" t="e">
        <f t="shared" si="4"/>
        <v>#DIV/0!</v>
      </c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71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71" t="s">
        <v>127</v>
      </c>
      <c r="D22" s="57">
        <v>1</v>
      </c>
      <c r="E22" s="57">
        <v>2</v>
      </c>
      <c r="F22" s="52">
        <v>2</v>
      </c>
      <c r="G22" s="57"/>
      <c r="H22" s="57"/>
      <c r="I22" s="57"/>
      <c r="J22" s="57"/>
      <c r="K22" s="57"/>
      <c r="L22" s="57"/>
      <c r="M22" s="57"/>
      <c r="N22" s="57"/>
      <c r="O22" s="57">
        <v>1</v>
      </c>
      <c r="P22" s="57"/>
      <c r="Q22" s="57"/>
      <c r="R22" s="57">
        <v>1</v>
      </c>
      <c r="S22" s="57"/>
      <c r="T22" s="57"/>
      <c r="U22" s="52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71" t="s">
        <v>128</v>
      </c>
      <c r="D23" s="57">
        <v>1</v>
      </c>
      <c r="E23" s="57">
        <v>3</v>
      </c>
      <c r="F23" s="52">
        <v>3</v>
      </c>
      <c r="G23" s="57">
        <v>1</v>
      </c>
      <c r="H23" s="57">
        <v>1</v>
      </c>
      <c r="I23" s="57">
        <v>1</v>
      </c>
      <c r="J23" s="57"/>
      <c r="K23" s="57"/>
      <c r="L23" s="57"/>
      <c r="M23" s="57"/>
      <c r="N23" s="57"/>
      <c r="O23" s="57"/>
      <c r="P23" s="57"/>
      <c r="Q23" s="57">
        <v>1</v>
      </c>
      <c r="R23" s="57">
        <v>1</v>
      </c>
      <c r="S23" s="57"/>
      <c r="T23" s="57"/>
      <c r="U23" s="52">
        <f t="shared" si="1"/>
        <v>1</v>
      </c>
      <c r="V23" s="64">
        <f t="shared" si="2"/>
        <v>0.33333333333333331</v>
      </c>
      <c r="W23" s="64">
        <f t="shared" si="3"/>
        <v>0.25</v>
      </c>
      <c r="X23" s="64">
        <f t="shared" si="4"/>
        <v>0.33333333333333331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71" t="s">
        <v>129</v>
      </c>
      <c r="D24" s="57">
        <v>1</v>
      </c>
      <c r="E24" s="57">
        <v>3</v>
      </c>
      <c r="F24" s="52">
        <v>3</v>
      </c>
      <c r="G24" s="57"/>
      <c r="H24" s="57">
        <v>1</v>
      </c>
      <c r="I24" s="57">
        <v>1</v>
      </c>
      <c r="J24" s="57"/>
      <c r="K24" s="57"/>
      <c r="L24" s="57"/>
      <c r="M24" s="57"/>
      <c r="N24" s="57"/>
      <c r="O24" s="57"/>
      <c r="P24" s="57"/>
      <c r="Q24" s="57"/>
      <c r="R24" s="57">
        <v>2</v>
      </c>
      <c r="S24" s="57">
        <v>1</v>
      </c>
      <c r="T24" s="57"/>
      <c r="U24" s="52">
        <f t="shared" si="1"/>
        <v>1</v>
      </c>
      <c r="V24" s="64">
        <f t="shared" si="2"/>
        <v>0.33333333333333331</v>
      </c>
      <c r="W24" s="64">
        <f t="shared" si="3"/>
        <v>0.33333333333333331</v>
      </c>
      <c r="X24" s="64">
        <f t="shared" si="4"/>
        <v>0.33333333333333331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71" t="s">
        <v>118</v>
      </c>
      <c r="D25" s="57">
        <v>1</v>
      </c>
      <c r="E25" s="57">
        <v>3</v>
      </c>
      <c r="F25" s="52">
        <v>3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v>3</v>
      </c>
      <c r="S25" s="57"/>
      <c r="T25" s="57"/>
      <c r="U25" s="52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18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71" t="s">
        <v>130</v>
      </c>
      <c r="D27" s="154"/>
      <c r="E27" s="154"/>
      <c r="F27" s="155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71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AB29" s="213"/>
      <c r="AC29" s="213"/>
      <c r="AD29" s="29"/>
      <c r="AE29" s="44"/>
      <c r="AF29" s="31">
        <v>0</v>
      </c>
      <c r="AG29" s="31">
        <v>1</v>
      </c>
      <c r="AH29" s="31">
        <v>0</v>
      </c>
      <c r="AI29" s="46"/>
      <c r="AJ29" s="31">
        <v>2</v>
      </c>
      <c r="AK29" s="31">
        <v>3</v>
      </c>
      <c r="AL29" s="48"/>
      <c r="AM29" s="44"/>
      <c r="AN29" s="49">
        <f>SUM(H13:H34)/SUM(F13:F34)</f>
        <v>0.19230769230769232</v>
      </c>
      <c r="AO29" s="58">
        <f>SUM(G41:G44)/SUM(E41:E44)*7</f>
        <v>3.5</v>
      </c>
      <c r="AQ29" s="11"/>
      <c r="AS29" s="11"/>
    </row>
    <row r="30" spans="1:45" x14ac:dyDescent="0.3">
      <c r="A30" s="92">
        <v>18</v>
      </c>
      <c r="B30" s="117">
        <v>21</v>
      </c>
      <c r="C30" s="71" t="s">
        <v>133</v>
      </c>
      <c r="D30" s="154"/>
      <c r="E30" s="154"/>
      <c r="F30" s="155">
        <f>E30-M30-P30-Q30</f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7">
        <f>I30+2*J30+3*K30+4*L30</f>
        <v>0</v>
      </c>
      <c r="V30" s="156" t="e">
        <f>(I30+(2*J30)+(3*K30)+(4*L30))/F30</f>
        <v>#DIV/0!</v>
      </c>
      <c r="W30" s="156" t="e">
        <f>(H30+M30+P30)/(F30+M30+P30+Q30)</f>
        <v>#DIV/0!</v>
      </c>
      <c r="X30" s="156" t="e">
        <f>H30/F30</f>
        <v>#DIV/0!</v>
      </c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71" t="s">
        <v>134</v>
      </c>
      <c r="D31" s="154"/>
      <c r="E31" s="154"/>
      <c r="F31" s="155">
        <f>E31-M31-P31-Q31</f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7">
        <f>I31+2*J31+3*K31+4*L31</f>
        <v>0</v>
      </c>
      <c r="V31" s="156" t="e">
        <f>(I31+(2*J31)+(3*K31)+(4*L31))/F31</f>
        <v>#DIV/0!</v>
      </c>
      <c r="W31" s="156" t="e">
        <f>(H31+M31+P31)/(F31+M31+P31+Q31)</f>
        <v>#DIV/0!</v>
      </c>
      <c r="X31" s="156" t="e">
        <f>H31/F31</f>
        <v>#DIV/0!</v>
      </c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71" t="s">
        <v>135</v>
      </c>
      <c r="D32" s="57">
        <v>1</v>
      </c>
      <c r="E32" s="57">
        <v>3</v>
      </c>
      <c r="F32" s="52">
        <v>3</v>
      </c>
      <c r="G32" s="57"/>
      <c r="H32" s="57"/>
      <c r="I32" s="57"/>
      <c r="J32" s="57"/>
      <c r="K32" s="57"/>
      <c r="L32" s="57"/>
      <c r="M32" s="57"/>
      <c r="N32" s="57"/>
      <c r="O32" s="57">
        <v>1</v>
      </c>
      <c r="P32" s="57"/>
      <c r="Q32" s="57"/>
      <c r="R32" s="57">
        <v>2</v>
      </c>
      <c r="S32" s="57"/>
      <c r="T32" s="57"/>
      <c r="U32" s="164">
        <f>I32+2*J32+3*K32+4*L32</f>
        <v>0</v>
      </c>
      <c r="V32" s="64">
        <f>(I32+(2*J32)+(3*K32)+(4*L32))/F32</f>
        <v>0</v>
      </c>
      <c r="W32" s="64">
        <f>(H32+M32+P32)/(F32+M32+P32+Q32)</f>
        <v>0</v>
      </c>
      <c r="X32" s="64">
        <f>H32/F32</f>
        <v>0</v>
      </c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71" t="s">
        <v>136</v>
      </c>
      <c r="D33" s="154"/>
      <c r="E33" s="154"/>
      <c r="F33" s="155">
        <f>E33-M33-P33-Q33</f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7">
        <f>I33+2*J33+3*K33+4*L33</f>
        <v>0</v>
      </c>
      <c r="V33" s="156" t="e">
        <f>(I33+(2*J33)+(3*K33)+(4*L33))/F33</f>
        <v>#DIV/0!</v>
      </c>
      <c r="W33" s="156" t="e">
        <f>(H33+M33+P33)/(F33+M33+P33+Q33)</f>
        <v>#DIV/0!</v>
      </c>
      <c r="X33" s="156" t="e">
        <f>H33/F33</f>
        <v>#DIV/0!</v>
      </c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71" t="s">
        <v>137</v>
      </c>
      <c r="D34" s="154"/>
      <c r="E34" s="154"/>
      <c r="F34" s="155">
        <f>E34-M34-P34-Q34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7">
        <f>I34+2*J34+3*K34+4*L34</f>
        <v>0</v>
      </c>
      <c r="V34" s="156" t="e">
        <f>(I34+(2*J34)+(3*K34)+(4*L34))/F34</f>
        <v>#DIV/0!</v>
      </c>
      <c r="W34" s="156" t="e">
        <f>(H34+M34+P34)/(F34+M34+P34+Q34)</f>
        <v>#DIV/0!</v>
      </c>
      <c r="X34" s="156" t="e">
        <f>H34/F34</f>
        <v>#DIV/0!</v>
      </c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71"/>
      <c r="D35" s="154"/>
      <c r="E35" s="154"/>
      <c r="F35" s="155">
        <f t="shared" ref="F35:F37" si="5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7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92">
        <v>24</v>
      </c>
      <c r="B36" s="162" t="s">
        <v>160</v>
      </c>
      <c r="C36" s="71"/>
      <c r="D36" s="154"/>
      <c r="E36" s="154"/>
      <c r="F36" s="155">
        <f t="shared" si="5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7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71"/>
      <c r="D37" s="154"/>
      <c r="E37" s="154"/>
      <c r="F37" s="155">
        <f t="shared" si="5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7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71"/>
      <c r="D38" s="145"/>
      <c r="E38" s="145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</row>
    <row r="39" spans="1:45" x14ac:dyDescent="0.3">
      <c r="A39" s="92"/>
      <c r="B39" s="75" t="s">
        <v>27</v>
      </c>
      <c r="C39" s="151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92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92">
        <v>1</v>
      </c>
      <c r="B41" s="117">
        <v>6</v>
      </c>
      <c r="C41" s="71" t="s">
        <v>119</v>
      </c>
      <c r="D41" s="57">
        <v>1</v>
      </c>
      <c r="E41" s="67">
        <v>6</v>
      </c>
      <c r="F41" s="57">
        <v>3</v>
      </c>
      <c r="G41" s="57">
        <v>3</v>
      </c>
      <c r="H41" s="57">
        <v>26</v>
      </c>
      <c r="I41" s="57">
        <v>5</v>
      </c>
      <c r="J41" s="57">
        <v>0</v>
      </c>
      <c r="K41" s="57">
        <v>2</v>
      </c>
      <c r="L41" s="57">
        <v>0</v>
      </c>
      <c r="M41" s="57">
        <v>0</v>
      </c>
      <c r="N41" s="57">
        <v>2</v>
      </c>
      <c r="O41" s="57">
        <v>0</v>
      </c>
      <c r="P41" s="57">
        <v>1</v>
      </c>
      <c r="Q41" s="57">
        <v>1</v>
      </c>
      <c r="R41" s="57">
        <v>0</v>
      </c>
      <c r="S41" s="64">
        <f>I41/(H41-K41-M3)</f>
        <v>0.20833333333333334</v>
      </c>
      <c r="T41" s="68">
        <f>G41/E41*7</f>
        <v>3.5</v>
      </c>
      <c r="U41" s="73"/>
      <c r="V41" s="38"/>
      <c r="W41" s="38"/>
      <c r="X41" s="72"/>
    </row>
    <row r="42" spans="1:45" x14ac:dyDescent="0.3">
      <c r="A42" s="92">
        <v>2</v>
      </c>
      <c r="B42" s="117">
        <v>8</v>
      </c>
      <c r="C42" s="71" t="s">
        <v>161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73"/>
      <c r="V42" s="38"/>
      <c r="W42" s="38"/>
      <c r="X42" s="72"/>
    </row>
    <row r="43" spans="1:45" x14ac:dyDescent="0.3">
      <c r="A43" s="92">
        <v>3</v>
      </c>
      <c r="B43" s="117">
        <v>55</v>
      </c>
      <c r="C43" s="71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73"/>
      <c r="V43" s="38"/>
      <c r="W43" s="38"/>
      <c r="X43" s="72"/>
    </row>
    <row r="44" spans="1:45" x14ac:dyDescent="0.3">
      <c r="A44" s="92">
        <v>4</v>
      </c>
      <c r="B44" s="117">
        <v>43</v>
      </c>
      <c r="C44" s="71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6" t="e">
        <f>I44/(H44-K44-M6)</f>
        <v>#DIV/0!</v>
      </c>
      <c r="T44" s="158" t="e">
        <f>G44/E44*7</f>
        <v>#DIV/0!</v>
      </c>
      <c r="U44" s="73"/>
      <c r="V44" s="38"/>
      <c r="W44" s="38"/>
      <c r="X44" s="72"/>
    </row>
    <row r="45" spans="1:45" x14ac:dyDescent="0.3">
      <c r="A45" s="14"/>
      <c r="B45" s="57"/>
      <c r="C45" s="7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4"/>
      <c r="T45" s="68"/>
      <c r="U45" s="74"/>
      <c r="V45" s="74"/>
      <c r="W45" s="74"/>
      <c r="X45" s="74"/>
    </row>
    <row r="46" spans="1:45" x14ac:dyDescent="0.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topLeftCell="S19" zoomScaleNormal="100" workbookViewId="0">
      <selection activeCell="AO29" sqref="AO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5"/>
      <c r="B5" s="6"/>
      <c r="C5" s="39" t="s">
        <v>0</v>
      </c>
      <c r="E5" s="232">
        <v>41437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 t="s">
        <v>146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5"/>
      <c r="B6" s="6"/>
      <c r="C6" s="39" t="s">
        <v>2</v>
      </c>
      <c r="E6" s="231" t="s">
        <v>139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5"/>
      <c r="B7" s="6"/>
      <c r="C7" s="39" t="s">
        <v>4</v>
      </c>
      <c r="E7" s="231" t="s">
        <v>140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5"/>
      <c r="B8" s="6"/>
      <c r="C8" s="39" t="s">
        <v>6</v>
      </c>
      <c r="E8" s="231" t="s">
        <v>140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3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5"/>
      <c r="B9" s="6"/>
      <c r="C9" s="39" t="s">
        <v>8</v>
      </c>
      <c r="E9" s="230" t="s">
        <v>144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145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3"/>
      <c r="B12" s="19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14">
        <v>1</v>
      </c>
      <c r="B13" s="57">
        <v>9</v>
      </c>
      <c r="C13" s="71" t="s">
        <v>120</v>
      </c>
      <c r="D13" s="57">
        <v>1</v>
      </c>
      <c r="E13" s="57">
        <v>2</v>
      </c>
      <c r="F13" s="52">
        <f>E13-M13-P13-Q13</f>
        <v>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2</v>
      </c>
      <c r="S13" s="57"/>
      <c r="T13" s="57"/>
      <c r="U13" s="52">
        <f>I13+2*J13+3*K13+4*L13</f>
        <v>0</v>
      </c>
      <c r="V13" s="64">
        <f>(I13+(2*J13)+(3*K13)+(4*L13))/F13</f>
        <v>0</v>
      </c>
      <c r="W13" s="64">
        <f>(H13+M13+P13)/(F13+M13+P13+Q13)</f>
        <v>0</v>
      </c>
      <c r="X13" s="64">
        <f>H13/F13</f>
        <v>0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14">
        <v>2</v>
      </c>
      <c r="B14" s="57">
        <v>6</v>
      </c>
      <c r="C14" s="71" t="s">
        <v>119</v>
      </c>
      <c r="D14" s="57">
        <v>1</v>
      </c>
      <c r="E14" s="57">
        <v>1</v>
      </c>
      <c r="F14" s="52">
        <f t="shared" ref="F14:F29" si="0">E14-M14-P14-Q14</f>
        <v>1</v>
      </c>
      <c r="G14" s="57"/>
      <c r="H14" s="57"/>
      <c r="I14" s="57"/>
      <c r="J14" s="57"/>
      <c r="K14" s="57"/>
      <c r="L14" s="57"/>
      <c r="M14" s="57"/>
      <c r="N14" s="57"/>
      <c r="O14" s="57">
        <v>1</v>
      </c>
      <c r="P14" s="57"/>
      <c r="Q14" s="57"/>
      <c r="R14" s="57"/>
      <c r="S14" s="57"/>
      <c r="T14" s="57">
        <v>1</v>
      </c>
      <c r="U14" s="52">
        <f>I14+2*J14+3*K14+4*L14</f>
        <v>0</v>
      </c>
      <c r="V14" s="64">
        <f>(I14+(2*J14)+(3*K14)+(4*L14))/F14</f>
        <v>0</v>
      </c>
      <c r="W14" s="64">
        <f>(H14+M14+P14)/(F14+M14+P14+Q14)</f>
        <v>0</v>
      </c>
      <c r="X14" s="64">
        <f>H14/F14</f>
        <v>0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14">
        <v>3</v>
      </c>
      <c r="B15" s="57">
        <v>23</v>
      </c>
      <c r="C15" s="71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>I15+2*J15+3*K15+4*L15</f>
        <v>0</v>
      </c>
      <c r="V15" s="156" t="e">
        <f>(I15+(2*J15)+(3*K15)+(4*L15))/F15</f>
        <v>#DIV/0!</v>
      </c>
      <c r="W15" s="156" t="e">
        <f>(H15+M15+P15)/(F15+M15+P15+Q15)</f>
        <v>#DIV/0!</v>
      </c>
      <c r="X15" s="156" t="e">
        <f>H15/F15</f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14">
        <v>4</v>
      </c>
      <c r="B16" s="57">
        <v>33</v>
      </c>
      <c r="C16" s="71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ref="U16:U29" si="1">I16+2*J16+3*K16+4*L16</f>
        <v>0</v>
      </c>
      <c r="V16" s="156" t="e">
        <f t="shared" ref="V16:V29" si="2">(I16+(2*J16)+(3*K16)+(4*L16))/F16</f>
        <v>#DIV/0!</v>
      </c>
      <c r="W16" s="156" t="e">
        <f t="shared" ref="W16:W29" si="3">(H16+M16+P16)/(F16+M16+P16+Q16)</f>
        <v>#DIV/0!</v>
      </c>
      <c r="X16" s="156" t="e">
        <f t="shared" ref="X16:X29" si="4">H16/F16</f>
        <v>#DIV/0!</v>
      </c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14">
        <v>5</v>
      </c>
      <c r="B17" s="57">
        <v>71</v>
      </c>
      <c r="C17" s="71" t="s">
        <v>122</v>
      </c>
      <c r="D17" s="57">
        <v>1</v>
      </c>
      <c r="E17" s="57">
        <v>3</v>
      </c>
      <c r="F17" s="52">
        <f>E17-M17-P17-Q17</f>
        <v>3</v>
      </c>
      <c r="G17" s="57"/>
      <c r="H17" s="57"/>
      <c r="I17" s="57"/>
      <c r="J17" s="57"/>
      <c r="K17" s="57"/>
      <c r="L17" s="57"/>
      <c r="M17" s="57"/>
      <c r="N17" s="57"/>
      <c r="O17" s="57">
        <v>1</v>
      </c>
      <c r="P17" s="57"/>
      <c r="Q17" s="57"/>
      <c r="R17" s="57">
        <v>2</v>
      </c>
      <c r="S17" s="57"/>
      <c r="T17" s="57"/>
      <c r="U17" s="52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14">
        <v>6</v>
      </c>
      <c r="B18" s="57">
        <v>74</v>
      </c>
      <c r="C18" s="71" t="s">
        <v>123</v>
      </c>
      <c r="D18" s="57">
        <v>1</v>
      </c>
      <c r="E18" s="57">
        <v>3</v>
      </c>
      <c r="F18" s="52">
        <f t="shared" si="0"/>
        <v>3</v>
      </c>
      <c r="G18" s="57"/>
      <c r="H18" s="57"/>
      <c r="I18" s="57"/>
      <c r="J18" s="57"/>
      <c r="K18" s="57"/>
      <c r="L18" s="57"/>
      <c r="M18" s="57"/>
      <c r="N18" s="57"/>
      <c r="O18" s="57">
        <v>3</v>
      </c>
      <c r="P18" s="57"/>
      <c r="Q18" s="57"/>
      <c r="R18" s="57"/>
      <c r="S18" s="57"/>
      <c r="T18" s="57"/>
      <c r="U18" s="52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14">
        <v>7</v>
      </c>
      <c r="B19" s="57">
        <v>63</v>
      </c>
      <c r="C19" s="71" t="s">
        <v>124</v>
      </c>
      <c r="D19" s="57">
        <v>1</v>
      </c>
      <c r="E19" s="57">
        <v>2</v>
      </c>
      <c r="F19" s="52">
        <f t="shared" si="0"/>
        <v>2</v>
      </c>
      <c r="G19" s="57"/>
      <c r="H19" s="57"/>
      <c r="I19" s="57"/>
      <c r="J19" s="57"/>
      <c r="K19" s="57"/>
      <c r="L19" s="57"/>
      <c r="M19" s="57"/>
      <c r="N19" s="57"/>
      <c r="O19" s="57">
        <v>2</v>
      </c>
      <c r="P19" s="57"/>
      <c r="Q19" s="57"/>
      <c r="R19" s="57"/>
      <c r="S19" s="57"/>
      <c r="T19" s="57"/>
      <c r="U19" s="52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14">
        <v>8</v>
      </c>
      <c r="B20" s="57">
        <v>22</v>
      </c>
      <c r="C20" s="71" t="s">
        <v>125</v>
      </c>
      <c r="D20" s="57">
        <v>1</v>
      </c>
      <c r="E20" s="57">
        <v>1</v>
      </c>
      <c r="F20" s="52">
        <f t="shared" si="0"/>
        <v>1</v>
      </c>
      <c r="G20" s="57"/>
      <c r="H20" s="57"/>
      <c r="I20" s="57"/>
      <c r="J20" s="57"/>
      <c r="K20" s="57"/>
      <c r="L20" s="57"/>
      <c r="M20" s="57"/>
      <c r="N20" s="57"/>
      <c r="O20" s="57">
        <v>1</v>
      </c>
      <c r="P20" s="57"/>
      <c r="Q20" s="57"/>
      <c r="R20" s="57"/>
      <c r="S20" s="57"/>
      <c r="T20" s="57"/>
      <c r="U20" s="52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14">
        <v>9</v>
      </c>
      <c r="B21" s="57">
        <v>8</v>
      </c>
      <c r="C21" s="118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14">
        <v>10</v>
      </c>
      <c r="B22" s="57">
        <v>25</v>
      </c>
      <c r="C22" s="71" t="s">
        <v>127</v>
      </c>
      <c r="D22" s="57">
        <v>1</v>
      </c>
      <c r="E22" s="57">
        <v>3</v>
      </c>
      <c r="F22" s="52">
        <f t="shared" si="0"/>
        <v>2</v>
      </c>
      <c r="G22" s="57"/>
      <c r="H22" s="57">
        <v>1</v>
      </c>
      <c r="I22" s="57"/>
      <c r="J22" s="57">
        <v>1</v>
      </c>
      <c r="K22" s="57"/>
      <c r="L22" s="57"/>
      <c r="M22" s="57"/>
      <c r="N22" s="57"/>
      <c r="O22" s="57"/>
      <c r="P22" s="57">
        <v>1</v>
      </c>
      <c r="Q22" s="57"/>
      <c r="R22" s="57">
        <v>1</v>
      </c>
      <c r="S22" s="57"/>
      <c r="T22" s="57"/>
      <c r="U22" s="52">
        <f t="shared" si="1"/>
        <v>2</v>
      </c>
      <c r="V22" s="64">
        <f t="shared" si="2"/>
        <v>1</v>
      </c>
      <c r="W22" s="64">
        <f t="shared" si="3"/>
        <v>0.66666666666666663</v>
      </c>
      <c r="X22" s="64">
        <f t="shared" si="4"/>
        <v>0.5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14">
        <v>11</v>
      </c>
      <c r="B23" s="57">
        <v>44</v>
      </c>
      <c r="C23" s="71" t="s">
        <v>128</v>
      </c>
      <c r="D23" s="57">
        <v>1</v>
      </c>
      <c r="E23" s="57">
        <v>3</v>
      </c>
      <c r="F23" s="52">
        <f t="shared" si="0"/>
        <v>3</v>
      </c>
      <c r="G23" s="57"/>
      <c r="H23" s="57"/>
      <c r="I23" s="57"/>
      <c r="J23" s="57"/>
      <c r="K23" s="57"/>
      <c r="L23" s="57"/>
      <c r="M23" s="57"/>
      <c r="N23" s="57">
        <v>3</v>
      </c>
      <c r="O23" s="57"/>
      <c r="P23" s="57"/>
      <c r="Q23" s="57"/>
      <c r="R23" s="57"/>
      <c r="S23" s="57"/>
      <c r="T23" s="57"/>
      <c r="U23" s="52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14">
        <v>12</v>
      </c>
      <c r="B24" s="57">
        <v>28</v>
      </c>
      <c r="C24" s="71" t="s">
        <v>129</v>
      </c>
      <c r="D24" s="57">
        <v>1</v>
      </c>
      <c r="E24" s="57">
        <v>2</v>
      </c>
      <c r="F24" s="52">
        <v>2</v>
      </c>
      <c r="G24" s="57"/>
      <c r="H24" s="57"/>
      <c r="I24" s="57"/>
      <c r="J24" s="57"/>
      <c r="K24" s="57"/>
      <c r="L24" s="57"/>
      <c r="M24" s="57"/>
      <c r="N24" s="57">
        <v>1</v>
      </c>
      <c r="O24" s="57">
        <v>1</v>
      </c>
      <c r="P24" s="57"/>
      <c r="Q24" s="57"/>
      <c r="R24" s="57"/>
      <c r="S24" s="57"/>
      <c r="T24" s="57"/>
      <c r="U24" s="52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14">
        <v>13</v>
      </c>
      <c r="B25" s="5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14">
        <v>14</v>
      </c>
      <c r="B26" s="15"/>
      <c r="C26" s="16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14">
        <v>15</v>
      </c>
      <c r="B27" s="57">
        <v>55</v>
      </c>
      <c r="C27" s="71" t="s">
        <v>130</v>
      </c>
      <c r="D27" s="154"/>
      <c r="E27" s="154"/>
      <c r="F27" s="155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14">
        <v>16</v>
      </c>
      <c r="B28" s="57">
        <v>2</v>
      </c>
      <c r="C28" s="71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14">
        <v>17</v>
      </c>
      <c r="B29" s="57">
        <v>3</v>
      </c>
      <c r="C29" s="71" t="s">
        <v>132</v>
      </c>
      <c r="D29" s="57">
        <v>1</v>
      </c>
      <c r="E29" s="57">
        <v>3</v>
      </c>
      <c r="F29" s="52">
        <f t="shared" si="0"/>
        <v>3</v>
      </c>
      <c r="G29" s="57">
        <v>1</v>
      </c>
      <c r="H29" s="57">
        <v>1</v>
      </c>
      <c r="I29" s="57"/>
      <c r="J29" s="57">
        <v>1</v>
      </c>
      <c r="K29" s="57"/>
      <c r="L29" s="57"/>
      <c r="M29" s="57"/>
      <c r="N29" s="57">
        <v>1</v>
      </c>
      <c r="O29" s="57"/>
      <c r="P29" s="57"/>
      <c r="Q29" s="57"/>
      <c r="R29" s="57">
        <v>1</v>
      </c>
      <c r="S29" s="57"/>
      <c r="T29" s="57"/>
      <c r="U29" s="52">
        <f t="shared" si="1"/>
        <v>2</v>
      </c>
      <c r="V29" s="64">
        <f t="shared" si="2"/>
        <v>0.66666666666666663</v>
      </c>
      <c r="W29" s="64">
        <f t="shared" si="3"/>
        <v>0.33333333333333331</v>
      </c>
      <c r="X29" s="64">
        <f t="shared" si="4"/>
        <v>0.33333333333333331</v>
      </c>
      <c r="AB29" s="213"/>
      <c r="AC29" s="213"/>
      <c r="AD29" s="29"/>
      <c r="AE29" s="44"/>
      <c r="AF29" s="31">
        <v>0</v>
      </c>
      <c r="AG29" s="31">
        <v>1</v>
      </c>
      <c r="AH29" s="31">
        <v>0</v>
      </c>
      <c r="AI29" s="46"/>
      <c r="AJ29" s="31">
        <v>1</v>
      </c>
      <c r="AK29" s="31">
        <v>6</v>
      </c>
      <c r="AL29" s="48"/>
      <c r="AM29" s="44"/>
      <c r="AN29" s="49">
        <f>SUM(H13:H34)/SUM(F13:F34)</f>
        <v>7.6923076923076927E-2</v>
      </c>
      <c r="AO29" s="58">
        <f>SUM(G41:G44)/SUM(E41:E44)*7</f>
        <v>2</v>
      </c>
      <c r="AQ29" s="11"/>
      <c r="AS29" s="11"/>
    </row>
    <row r="30" spans="1:45" x14ac:dyDescent="0.3">
      <c r="A30" s="14">
        <v>18</v>
      </c>
      <c r="B30" s="57">
        <v>21</v>
      </c>
      <c r="C30" s="71" t="s">
        <v>133</v>
      </c>
      <c r="D30" s="154"/>
      <c r="E30" s="154"/>
      <c r="F30" s="157">
        <f>E30-M30-P30-Q30</f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7">
        <f>I30+2*J30+3*K30+4*L30</f>
        <v>0</v>
      </c>
      <c r="V30" s="156" t="e">
        <f>(I30+(2*J30)+(3*K30)+(4*L30))/F30</f>
        <v>#DIV/0!</v>
      </c>
      <c r="W30" s="156" t="e">
        <f>(H30+M30+P30)/(F30+M30+P30+Q30)</f>
        <v>#DIV/0!</v>
      </c>
      <c r="X30" s="156" t="e">
        <f>H30/F30</f>
        <v>#DIV/0!</v>
      </c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14">
        <v>19</v>
      </c>
      <c r="B31" s="57"/>
      <c r="C31" s="71" t="s">
        <v>134</v>
      </c>
      <c r="D31" s="57">
        <v>1</v>
      </c>
      <c r="E31" s="57">
        <v>2</v>
      </c>
      <c r="F31" s="164">
        <f>E31-M31-P31-Q31</f>
        <v>2</v>
      </c>
      <c r="G31" s="57"/>
      <c r="H31" s="57"/>
      <c r="I31" s="57"/>
      <c r="J31" s="57"/>
      <c r="K31" s="57"/>
      <c r="L31" s="57"/>
      <c r="M31" s="57"/>
      <c r="N31" s="57"/>
      <c r="O31" s="57">
        <v>1</v>
      </c>
      <c r="P31" s="57"/>
      <c r="Q31" s="57"/>
      <c r="R31" s="57">
        <v>1</v>
      </c>
      <c r="S31" s="57"/>
      <c r="T31" s="57"/>
      <c r="U31" s="164">
        <f>I31+2*J31+3*K31+4*L31</f>
        <v>0</v>
      </c>
      <c r="V31" s="64">
        <f>(I31+(2*J31)+(3*K31)+(4*L31))/F31</f>
        <v>0</v>
      </c>
      <c r="W31" s="64">
        <f>(H31+M31+P31)/(F31+M31+P31+Q31)</f>
        <v>0</v>
      </c>
      <c r="X31" s="64">
        <f>H31/F31</f>
        <v>0</v>
      </c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14">
        <v>20</v>
      </c>
      <c r="B32" s="57"/>
      <c r="C32" s="71" t="s">
        <v>135</v>
      </c>
      <c r="D32" s="57">
        <v>1</v>
      </c>
      <c r="E32" s="57">
        <v>1</v>
      </c>
      <c r="F32" s="164">
        <f>E32-M32-P32-Q32</f>
        <v>1</v>
      </c>
      <c r="G32" s="57"/>
      <c r="H32" s="57"/>
      <c r="I32" s="57"/>
      <c r="J32" s="57"/>
      <c r="K32" s="57"/>
      <c r="L32" s="57"/>
      <c r="M32" s="57"/>
      <c r="N32" s="57"/>
      <c r="O32" s="57">
        <v>1</v>
      </c>
      <c r="P32" s="57"/>
      <c r="Q32" s="57"/>
      <c r="R32" s="57"/>
      <c r="S32" s="57"/>
      <c r="T32" s="57"/>
      <c r="U32" s="164">
        <f>I32+2*J32+3*K32+4*L32</f>
        <v>0</v>
      </c>
      <c r="V32" s="64">
        <f>(I32+(2*J32)+(3*K32)+(4*L32))/F32</f>
        <v>0</v>
      </c>
      <c r="W32" s="64">
        <f>(H32+M32+P32)/(F32+M32+P32+Q32)</f>
        <v>0</v>
      </c>
      <c r="X32" s="64">
        <f>H32/F32</f>
        <v>0</v>
      </c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14">
        <v>21</v>
      </c>
      <c r="B33" s="57"/>
      <c r="C33" s="71" t="s">
        <v>136</v>
      </c>
      <c r="D33" s="57">
        <v>1</v>
      </c>
      <c r="E33" s="57">
        <v>1</v>
      </c>
      <c r="F33" s="164">
        <f>E33-M33-P33-Q33</f>
        <v>1</v>
      </c>
      <c r="G33" s="57"/>
      <c r="H33" s="57"/>
      <c r="I33" s="57"/>
      <c r="J33" s="57"/>
      <c r="K33" s="57"/>
      <c r="L33" s="57"/>
      <c r="M33" s="57"/>
      <c r="N33" s="57"/>
      <c r="O33" s="57">
        <v>1</v>
      </c>
      <c r="P33" s="57"/>
      <c r="Q33" s="57"/>
      <c r="R33" s="57"/>
      <c r="S33" s="57"/>
      <c r="T33" s="57"/>
      <c r="U33" s="164">
        <f>I33+2*J33+3*K33+4*L33</f>
        <v>0</v>
      </c>
      <c r="V33" s="64">
        <f>(I33+(2*J33)+(3*K33)+(4*L33))/F33</f>
        <v>0</v>
      </c>
      <c r="W33" s="64">
        <f>(H33+M33+P33)/(F33+M33+P33+Q33)</f>
        <v>0</v>
      </c>
      <c r="X33" s="64">
        <f>H33/F33</f>
        <v>0</v>
      </c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14">
        <v>22</v>
      </c>
      <c r="B34" s="57"/>
      <c r="C34" s="71" t="s">
        <v>137</v>
      </c>
      <c r="D34" s="154"/>
      <c r="E34" s="154"/>
      <c r="F34" s="157">
        <f>E34-M34-P34-Q34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7">
        <f>I34+2*J34+3*K34+4*L34</f>
        <v>0</v>
      </c>
      <c r="V34" s="156" t="e">
        <f>(I34+(2*J34)+(3*K34)+(4*L34))/F34</f>
        <v>#DIV/0!</v>
      </c>
      <c r="W34" s="156" t="e">
        <f>(H34+M34+P34)/(F34+M34+P34+Q34)</f>
        <v>#DIV/0!</v>
      </c>
      <c r="X34" s="156" t="e">
        <f>H34/F34</f>
        <v>#DIV/0!</v>
      </c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116">
        <v>23</v>
      </c>
      <c r="B35" s="145"/>
      <c r="C35" s="71"/>
      <c r="D35" s="154"/>
      <c r="E35" s="154"/>
      <c r="F35" s="157">
        <f t="shared" ref="F35:F37" si="5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7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116">
        <v>24</v>
      </c>
      <c r="B36" s="145"/>
      <c r="C36" s="71"/>
      <c r="D36" s="154"/>
      <c r="E36" s="154"/>
      <c r="F36" s="157">
        <f t="shared" si="5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7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116">
        <v>25</v>
      </c>
      <c r="B37" s="145"/>
      <c r="C37" s="71"/>
      <c r="D37" s="154"/>
      <c r="E37" s="154"/>
      <c r="F37" s="157">
        <f t="shared" si="5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7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116"/>
      <c r="B38" s="145"/>
      <c r="C38" s="71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</row>
    <row r="39" spans="1:45" x14ac:dyDescent="0.3">
      <c r="A39" s="14"/>
      <c r="B39" s="75" t="s">
        <v>27</v>
      </c>
      <c r="C39" s="72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14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14">
        <v>1</v>
      </c>
      <c r="B41" s="57">
        <v>6</v>
      </c>
      <c r="C41" s="71" t="s">
        <v>119</v>
      </c>
      <c r="D41" s="57">
        <v>1</v>
      </c>
      <c r="E41" s="67">
        <v>3</v>
      </c>
      <c r="F41" s="57">
        <v>1</v>
      </c>
      <c r="G41" s="57">
        <v>0</v>
      </c>
      <c r="H41" s="57">
        <v>17</v>
      </c>
      <c r="I41" s="57">
        <v>3</v>
      </c>
      <c r="J41" s="57">
        <v>0</v>
      </c>
      <c r="K41" s="57">
        <v>1</v>
      </c>
      <c r="L41" s="57">
        <v>1</v>
      </c>
      <c r="M41" s="57">
        <v>0</v>
      </c>
      <c r="N41" s="57">
        <v>5</v>
      </c>
      <c r="O41" s="57">
        <v>0</v>
      </c>
      <c r="P41" s="57">
        <v>0</v>
      </c>
      <c r="Q41" s="57">
        <v>0</v>
      </c>
      <c r="R41" s="57">
        <v>0</v>
      </c>
      <c r="S41" s="64">
        <f>I41/(H41-K41-M3)</f>
        <v>0.1875</v>
      </c>
      <c r="T41" s="68">
        <f>G41/E41*7</f>
        <v>0</v>
      </c>
      <c r="U41" s="73"/>
      <c r="V41" s="38"/>
      <c r="W41" s="38"/>
      <c r="X41" s="72"/>
    </row>
    <row r="42" spans="1:45" x14ac:dyDescent="0.3">
      <c r="A42" s="14">
        <v>2</v>
      </c>
      <c r="B42" s="57">
        <v>8</v>
      </c>
      <c r="C42" s="71" t="s">
        <v>126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73"/>
      <c r="V42" s="38"/>
      <c r="W42" s="38"/>
      <c r="X42" s="72"/>
    </row>
    <row r="43" spans="1:45" x14ac:dyDescent="0.3">
      <c r="A43" s="14">
        <v>3</v>
      </c>
      <c r="B43" s="57">
        <v>55</v>
      </c>
      <c r="C43" s="71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73"/>
      <c r="V43" s="38"/>
      <c r="W43" s="38"/>
      <c r="X43" s="72"/>
    </row>
    <row r="44" spans="1:45" x14ac:dyDescent="0.3">
      <c r="A44" s="14">
        <v>4</v>
      </c>
      <c r="B44" s="57">
        <v>0</v>
      </c>
      <c r="C44" s="71" t="s">
        <v>134</v>
      </c>
      <c r="D44" s="57">
        <v>1</v>
      </c>
      <c r="E44" s="148">
        <v>4</v>
      </c>
      <c r="F44" s="57">
        <v>3</v>
      </c>
      <c r="G44" s="57">
        <v>2</v>
      </c>
      <c r="H44" s="57">
        <v>18</v>
      </c>
      <c r="I44" s="57">
        <v>5</v>
      </c>
      <c r="J44" s="57">
        <v>0</v>
      </c>
      <c r="K44" s="57">
        <v>1</v>
      </c>
      <c r="L44" s="57">
        <v>0</v>
      </c>
      <c r="M44" s="57">
        <v>0</v>
      </c>
      <c r="N44" s="57">
        <v>3</v>
      </c>
      <c r="O44" s="57">
        <v>0</v>
      </c>
      <c r="P44" s="57">
        <v>1</v>
      </c>
      <c r="Q44" s="57">
        <v>0</v>
      </c>
      <c r="R44" s="57">
        <v>0</v>
      </c>
      <c r="S44" s="64">
        <f>I44/(H44-K44-M6)</f>
        <v>0.29411764705882354</v>
      </c>
      <c r="T44" s="68">
        <f>G44/E44*7</f>
        <v>3.5</v>
      </c>
      <c r="U44" s="73"/>
      <c r="V44" s="38"/>
      <c r="W44" s="38"/>
      <c r="X44" s="72"/>
    </row>
    <row r="45" spans="1:45" x14ac:dyDescent="0.3">
      <c r="A45" s="14"/>
      <c r="B45" s="57"/>
      <c r="C45" s="7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4"/>
      <c r="T45" s="68"/>
      <c r="U45" s="74"/>
      <c r="V45" s="74"/>
      <c r="W45" s="74"/>
      <c r="X45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topLeftCell="W7" zoomScaleNormal="100" workbookViewId="0">
      <selection activeCell="AO29" sqref="AO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5"/>
      <c r="B5" s="6"/>
      <c r="C5" s="39" t="s">
        <v>0</v>
      </c>
      <c r="E5" s="232">
        <v>41439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41445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5"/>
      <c r="B6" s="6"/>
      <c r="C6" s="39" t="s">
        <v>2</v>
      </c>
      <c r="E6" s="231" t="s">
        <v>141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5"/>
      <c r="B7" s="6"/>
      <c r="C7" s="39" t="s">
        <v>4</v>
      </c>
      <c r="E7" s="231" t="s">
        <v>107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5"/>
      <c r="B8" s="6"/>
      <c r="C8" s="39" t="s">
        <v>6</v>
      </c>
      <c r="E8" s="231" t="s">
        <v>141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4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5"/>
      <c r="B9" s="6"/>
      <c r="C9" s="39" t="s">
        <v>8</v>
      </c>
      <c r="E9" s="230" t="s">
        <v>143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142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71" t="s">
        <v>120</v>
      </c>
      <c r="D13" s="57">
        <v>1</v>
      </c>
      <c r="E13" s="57">
        <v>4</v>
      </c>
      <c r="F13" s="88">
        <f>E13-M13-P13-Q13</f>
        <v>4</v>
      </c>
      <c r="G13" s="57">
        <v>1</v>
      </c>
      <c r="H13" s="57">
        <v>2</v>
      </c>
      <c r="I13" s="57">
        <v>1</v>
      </c>
      <c r="J13" s="57">
        <v>1</v>
      </c>
      <c r="K13" s="57"/>
      <c r="L13" s="57"/>
      <c r="M13" s="57"/>
      <c r="N13" s="57">
        <v>1</v>
      </c>
      <c r="O13" s="57"/>
      <c r="P13" s="57"/>
      <c r="Q13" s="57"/>
      <c r="R13" s="57">
        <v>1</v>
      </c>
      <c r="S13" s="57"/>
      <c r="T13" s="57">
        <v>1</v>
      </c>
      <c r="U13" s="52">
        <f>I13+2*J13+3*K13+4*L13</f>
        <v>3</v>
      </c>
      <c r="V13" s="64">
        <f>(I13+(2*J13)+(3*K13)+(4*L13))/F13</f>
        <v>0.75</v>
      </c>
      <c r="W13" s="64">
        <f>(H13+M13+P13)/(F13+M13+P13+Q13)</f>
        <v>0.5</v>
      </c>
      <c r="X13" s="64">
        <f>H13/F13</f>
        <v>0.5</v>
      </c>
      <c r="Y13" s="74"/>
      <c r="Z13" s="95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71" t="s">
        <v>119</v>
      </c>
      <c r="D14" s="57">
        <v>1</v>
      </c>
      <c r="E14" s="57">
        <v>1</v>
      </c>
      <c r="F14" s="88">
        <f t="shared" ref="F14:F29" si="0">E14-M14-P14-Q14</f>
        <v>1</v>
      </c>
      <c r="G14" s="57"/>
      <c r="H14" s="57"/>
      <c r="I14" s="57"/>
      <c r="J14" s="57"/>
      <c r="K14" s="57"/>
      <c r="L14" s="57"/>
      <c r="M14" s="57"/>
      <c r="N14" s="57"/>
      <c r="O14" s="57">
        <v>1</v>
      </c>
      <c r="P14" s="57"/>
      <c r="Q14" s="57"/>
      <c r="R14" s="57"/>
      <c r="S14" s="57"/>
      <c r="T14" s="57"/>
      <c r="U14" s="52">
        <f>I14+2*J14+3*K14+4*L14</f>
        <v>0</v>
      </c>
      <c r="V14" s="64">
        <f>(I14+(2*J14)+(3*K14)+(4*L14))/F14</f>
        <v>0</v>
      </c>
      <c r="W14" s="64">
        <f>(H14+M14+P14)/(F14+M14+P14+Q14)</f>
        <v>0</v>
      </c>
      <c r="X14" s="64">
        <f>H14/F14</f>
        <v>0</v>
      </c>
      <c r="Y14" s="74"/>
      <c r="Z14" s="95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71" t="s">
        <v>121</v>
      </c>
      <c r="D15" s="154"/>
      <c r="E15" s="154"/>
      <c r="F15" s="168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29" si="1">I15+2*J15+3*K15+4*L15</f>
        <v>0</v>
      </c>
      <c r="V15" s="156" t="e">
        <f t="shared" ref="V15:V29" si="2">(I15+(2*J15)+(3*K15)+(4*L15))/F15</f>
        <v>#DIV/0!</v>
      </c>
      <c r="W15" s="156" t="e">
        <f t="shared" ref="W15:W29" si="3">(H15+M15+P15)/(F15+M15+P15+Q15)</f>
        <v>#DIV/0!</v>
      </c>
      <c r="X15" s="156" t="e">
        <f t="shared" ref="X15:X29" si="4">H15/F15</f>
        <v>#DIV/0!</v>
      </c>
      <c r="Y15" s="74"/>
      <c r="Z15" s="95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71" t="s">
        <v>111</v>
      </c>
      <c r="D16" s="57">
        <v>1</v>
      </c>
      <c r="E16" s="57">
        <v>3</v>
      </c>
      <c r="F16" s="88">
        <f t="shared" si="0"/>
        <v>3</v>
      </c>
      <c r="G16" s="57"/>
      <c r="H16" s="57">
        <v>2</v>
      </c>
      <c r="I16" s="57">
        <v>2</v>
      </c>
      <c r="J16" s="57"/>
      <c r="K16" s="57"/>
      <c r="L16" s="57"/>
      <c r="M16" s="57"/>
      <c r="N16" s="57"/>
      <c r="O16" s="57"/>
      <c r="P16" s="57"/>
      <c r="Q16" s="57"/>
      <c r="R16" s="57">
        <v>1</v>
      </c>
      <c r="S16" s="57"/>
      <c r="T16" s="57"/>
      <c r="U16" s="52">
        <f t="shared" si="1"/>
        <v>2</v>
      </c>
      <c r="V16" s="64">
        <f t="shared" si="2"/>
        <v>0.66666666666666663</v>
      </c>
      <c r="W16" s="64">
        <f t="shared" si="3"/>
        <v>0.66666666666666663</v>
      </c>
      <c r="X16" s="64">
        <f t="shared" si="4"/>
        <v>0.66666666666666663</v>
      </c>
      <c r="Y16" s="74"/>
      <c r="Z16" s="95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71" t="s">
        <v>122</v>
      </c>
      <c r="D17" s="57">
        <v>1</v>
      </c>
      <c r="E17" s="57">
        <v>3</v>
      </c>
      <c r="F17" s="88">
        <f t="shared" si="0"/>
        <v>3</v>
      </c>
      <c r="G17" s="57"/>
      <c r="H17" s="57"/>
      <c r="I17" s="57"/>
      <c r="J17" s="57"/>
      <c r="K17" s="57"/>
      <c r="L17" s="57"/>
      <c r="M17" s="57"/>
      <c r="N17" s="57"/>
      <c r="O17" s="57">
        <v>1</v>
      </c>
      <c r="P17" s="57"/>
      <c r="Q17" s="57"/>
      <c r="R17" s="57">
        <v>2</v>
      </c>
      <c r="S17" s="57"/>
      <c r="T17" s="57"/>
      <c r="U17" s="52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  <c r="Y17" s="74"/>
      <c r="Z17" s="95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71" t="s">
        <v>123</v>
      </c>
      <c r="D18" s="57">
        <v>1</v>
      </c>
      <c r="E18" s="57">
        <v>4</v>
      </c>
      <c r="F18" s="88">
        <f t="shared" si="0"/>
        <v>4</v>
      </c>
      <c r="G18" s="57">
        <v>2</v>
      </c>
      <c r="H18" s="57">
        <v>2</v>
      </c>
      <c r="I18" s="57">
        <v>1</v>
      </c>
      <c r="J18" s="57">
        <v>1</v>
      </c>
      <c r="K18" s="57"/>
      <c r="L18" s="57"/>
      <c r="M18" s="57"/>
      <c r="N18" s="57"/>
      <c r="O18" s="57">
        <v>1</v>
      </c>
      <c r="P18" s="57"/>
      <c r="Q18" s="57"/>
      <c r="R18" s="57">
        <v>1</v>
      </c>
      <c r="S18" s="57"/>
      <c r="T18" s="57"/>
      <c r="U18" s="52">
        <f t="shared" si="1"/>
        <v>3</v>
      </c>
      <c r="V18" s="64">
        <f t="shared" si="2"/>
        <v>0.75</v>
      </c>
      <c r="W18" s="64">
        <f t="shared" si="3"/>
        <v>0.5</v>
      </c>
      <c r="X18" s="64">
        <f t="shared" si="4"/>
        <v>0.5</v>
      </c>
      <c r="Y18" s="74"/>
      <c r="Z18" s="95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71" t="s">
        <v>124</v>
      </c>
      <c r="D19" s="57">
        <v>1</v>
      </c>
      <c r="E19" s="57">
        <v>4</v>
      </c>
      <c r="F19" s="88">
        <f t="shared" si="0"/>
        <v>4</v>
      </c>
      <c r="G19" s="57">
        <v>2</v>
      </c>
      <c r="H19" s="57">
        <v>2</v>
      </c>
      <c r="I19" s="57"/>
      <c r="J19" s="57">
        <v>1</v>
      </c>
      <c r="K19" s="57"/>
      <c r="L19" s="57">
        <v>1</v>
      </c>
      <c r="M19" s="57"/>
      <c r="N19" s="57"/>
      <c r="O19" s="57">
        <v>2</v>
      </c>
      <c r="P19" s="57"/>
      <c r="Q19" s="57"/>
      <c r="R19" s="57"/>
      <c r="S19" s="57"/>
      <c r="T19" s="57">
        <v>1</v>
      </c>
      <c r="U19" s="52">
        <f t="shared" si="1"/>
        <v>6</v>
      </c>
      <c r="V19" s="64">
        <f t="shared" si="2"/>
        <v>1.5</v>
      </c>
      <c r="W19" s="64">
        <f t="shared" si="3"/>
        <v>0.5</v>
      </c>
      <c r="X19" s="64">
        <f t="shared" si="4"/>
        <v>0.5</v>
      </c>
      <c r="Y19" s="74"/>
      <c r="Z19" s="95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71" t="s">
        <v>125</v>
      </c>
      <c r="D20" s="57">
        <v>1</v>
      </c>
      <c r="E20" s="57">
        <v>4</v>
      </c>
      <c r="F20" s="88">
        <f t="shared" si="0"/>
        <v>4</v>
      </c>
      <c r="G20" s="57"/>
      <c r="H20" s="57"/>
      <c r="I20" s="57"/>
      <c r="J20" s="57"/>
      <c r="K20" s="57"/>
      <c r="L20" s="57"/>
      <c r="M20" s="57"/>
      <c r="N20" s="57"/>
      <c r="O20" s="57">
        <v>2</v>
      </c>
      <c r="P20" s="57"/>
      <c r="Q20" s="57"/>
      <c r="R20" s="57">
        <v>2</v>
      </c>
      <c r="S20" s="57"/>
      <c r="T20" s="57"/>
      <c r="U20" s="52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  <c r="Y20" s="74"/>
      <c r="Z20" s="95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118" t="s">
        <v>161</v>
      </c>
      <c r="D21" s="154"/>
      <c r="E21" s="154"/>
      <c r="F21" s="168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Y21" s="74"/>
      <c r="Z21" s="95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71" t="s">
        <v>127</v>
      </c>
      <c r="D22" s="57">
        <v>1</v>
      </c>
      <c r="E22" s="57">
        <v>4</v>
      </c>
      <c r="F22" s="88">
        <f t="shared" si="0"/>
        <v>4</v>
      </c>
      <c r="G22" s="57"/>
      <c r="H22" s="57"/>
      <c r="I22" s="57"/>
      <c r="J22" s="57"/>
      <c r="K22" s="57"/>
      <c r="L22" s="57"/>
      <c r="M22" s="57"/>
      <c r="N22" s="57"/>
      <c r="O22" s="57">
        <v>3</v>
      </c>
      <c r="P22" s="57"/>
      <c r="Q22" s="57"/>
      <c r="R22" s="57">
        <v>1</v>
      </c>
      <c r="S22" s="57"/>
      <c r="T22" s="57"/>
      <c r="U22" s="52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  <c r="Y22" s="74"/>
      <c r="Z22" s="7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71" t="s">
        <v>128</v>
      </c>
      <c r="D23" s="57">
        <v>1</v>
      </c>
      <c r="E23" s="57">
        <v>4</v>
      </c>
      <c r="F23" s="88">
        <f>E23-M23-P23-Q23</f>
        <v>4</v>
      </c>
      <c r="G23" s="57"/>
      <c r="H23" s="57">
        <v>4</v>
      </c>
      <c r="I23" s="57">
        <v>4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>
        <v>2</v>
      </c>
      <c r="U23" s="52">
        <f t="shared" si="1"/>
        <v>4</v>
      </c>
      <c r="V23" s="64">
        <f t="shared" si="2"/>
        <v>1</v>
      </c>
      <c r="W23" s="64">
        <f t="shared" si="3"/>
        <v>1</v>
      </c>
      <c r="X23" s="64">
        <f t="shared" si="4"/>
        <v>1</v>
      </c>
      <c r="Y23" s="74"/>
      <c r="Z23" s="7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71" t="s">
        <v>129</v>
      </c>
      <c r="D24" s="154"/>
      <c r="E24" s="154"/>
      <c r="F24" s="168">
        <f t="shared" si="0"/>
        <v>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>
        <f t="shared" si="1"/>
        <v>0</v>
      </c>
      <c r="V24" s="156" t="e">
        <f t="shared" si="2"/>
        <v>#DIV/0!</v>
      </c>
      <c r="W24" s="156" t="e">
        <f t="shared" si="3"/>
        <v>#DIV/0!</v>
      </c>
      <c r="X24" s="156" t="e">
        <f t="shared" si="4"/>
        <v>#DIV/0!</v>
      </c>
      <c r="Y24" s="74"/>
      <c r="Z24" s="7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71" t="s">
        <v>118</v>
      </c>
      <c r="D25" s="154"/>
      <c r="E25" s="154"/>
      <c r="F25" s="168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74"/>
      <c r="Z25" s="7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6" t="s">
        <v>167</v>
      </c>
      <c r="D26" s="154"/>
      <c r="E26" s="154"/>
      <c r="F26" s="168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74"/>
      <c r="Z26" s="7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71" t="s">
        <v>130</v>
      </c>
      <c r="D27" s="154"/>
      <c r="E27" s="154"/>
      <c r="F27" s="168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Y27" s="74"/>
      <c r="Z27" s="7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71" t="s">
        <v>131</v>
      </c>
      <c r="D28" s="154"/>
      <c r="E28" s="154"/>
      <c r="F28" s="168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Y28" s="74"/>
      <c r="Z28" s="7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71" t="s">
        <v>132</v>
      </c>
      <c r="D29" s="154"/>
      <c r="E29" s="154"/>
      <c r="F29" s="168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Y29" s="74"/>
      <c r="Z29" s="74"/>
      <c r="AB29" s="213"/>
      <c r="AC29" s="213"/>
      <c r="AD29" s="29"/>
      <c r="AE29" s="44"/>
      <c r="AF29" s="31">
        <v>0</v>
      </c>
      <c r="AG29" s="31">
        <v>1</v>
      </c>
      <c r="AH29" s="31">
        <v>0</v>
      </c>
      <c r="AI29" s="46"/>
      <c r="AJ29" s="31">
        <v>5</v>
      </c>
      <c r="AK29" s="31">
        <v>8</v>
      </c>
      <c r="AL29" s="48"/>
      <c r="AM29" s="44"/>
      <c r="AN29" s="49">
        <f>SUM(H13:H34)/SUM(F13:F34)</f>
        <v>0.36363636363636365</v>
      </c>
      <c r="AO29" s="58">
        <f>SUM(G41:G44)/SUM(E41:E44)*7</f>
        <v>7</v>
      </c>
      <c r="AQ29" s="11"/>
      <c r="AS29" s="11"/>
    </row>
    <row r="30" spans="1:45" x14ac:dyDescent="0.3">
      <c r="A30" s="92">
        <v>18</v>
      </c>
      <c r="B30" s="117">
        <v>21</v>
      </c>
      <c r="C30" s="71" t="s">
        <v>133</v>
      </c>
      <c r="D30" s="154"/>
      <c r="E30" s="154"/>
      <c r="F30" s="168">
        <f>E30-M30-P30-Q30</f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68">
        <f>I30+2*J30+3*K30+4*L30</f>
        <v>0</v>
      </c>
      <c r="V30" s="156" t="e">
        <f>(I30+(2*J30)+(3*K30)+(4*L30))/F30</f>
        <v>#DIV/0!</v>
      </c>
      <c r="W30" s="156" t="e">
        <f>(H30+M30+P30)/(F30+M30+P30+Q30)</f>
        <v>#DIV/0!</v>
      </c>
      <c r="X30" s="156" t="e">
        <f>H30/F30</f>
        <v>#DIV/0!</v>
      </c>
      <c r="Y30" s="74"/>
      <c r="Z30" s="74"/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71" t="s">
        <v>134</v>
      </c>
      <c r="D31" s="57">
        <v>1</v>
      </c>
      <c r="E31" s="57">
        <v>2</v>
      </c>
      <c r="F31" s="88">
        <f>E31-M31-P31-Q31</f>
        <v>2</v>
      </c>
      <c r="G31" s="57"/>
      <c r="H31" s="57"/>
      <c r="I31" s="57"/>
      <c r="J31" s="57"/>
      <c r="K31" s="57"/>
      <c r="L31" s="57"/>
      <c r="M31" s="57"/>
      <c r="N31" s="57"/>
      <c r="O31" s="57">
        <v>1</v>
      </c>
      <c r="P31" s="57"/>
      <c r="Q31" s="57"/>
      <c r="R31" s="57">
        <v>1</v>
      </c>
      <c r="S31" s="57"/>
      <c r="T31" s="57"/>
      <c r="U31" s="88">
        <f>I31+2*J31+3*K31+4*L31</f>
        <v>0</v>
      </c>
      <c r="V31" s="64">
        <f>(I31+(2*J31)+(3*K31)+(4*L31))/F31</f>
        <v>0</v>
      </c>
      <c r="W31" s="64">
        <f>(H31+M31+P31)/(F31+M31+P31+Q31)</f>
        <v>0</v>
      </c>
      <c r="X31" s="64">
        <f>H31/F31</f>
        <v>0</v>
      </c>
      <c r="Y31" s="74"/>
      <c r="Z31" s="74"/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71" t="s">
        <v>135</v>
      </c>
      <c r="D32" s="154"/>
      <c r="E32" s="154"/>
      <c r="F32" s="168">
        <f>E32-M32-P32-Q32</f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68">
        <f>I32+2*J32+3*K32+4*L32</f>
        <v>0</v>
      </c>
      <c r="V32" s="156" t="e">
        <f>(I32+(2*J32)+(3*K32)+(4*L32))/F32</f>
        <v>#DIV/0!</v>
      </c>
      <c r="W32" s="156" t="e">
        <f>(H32+M32+P32)/(F32+M32+P32+Q32)</f>
        <v>#DIV/0!</v>
      </c>
      <c r="X32" s="156" t="e">
        <f>H32/F32</f>
        <v>#DIV/0!</v>
      </c>
      <c r="Y32" s="74"/>
      <c r="Z32" s="74"/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71" t="s">
        <v>136</v>
      </c>
      <c r="D33" s="154"/>
      <c r="E33" s="154"/>
      <c r="F33" s="168">
        <f>E33-M33-P33-Q33</f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68">
        <f>I33+2*J33+3*K33+4*L33</f>
        <v>0</v>
      </c>
      <c r="V33" s="156" t="e">
        <f>(I33+(2*J33)+(3*K33)+(4*L33))/F33</f>
        <v>#DIV/0!</v>
      </c>
      <c r="W33" s="156" t="e">
        <f>(H33+M33+P33)/(F33+M33+P33+Q33)</f>
        <v>#DIV/0!</v>
      </c>
      <c r="X33" s="156" t="e">
        <f>H33/F33</f>
        <v>#DIV/0!</v>
      </c>
      <c r="Y33" s="74"/>
      <c r="Z33" s="74"/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71" t="s">
        <v>137</v>
      </c>
      <c r="D34" s="154"/>
      <c r="E34" s="154"/>
      <c r="F34" s="168">
        <f>E34-M34-P34-Q34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68">
        <f>I34+2*J34+3*K34+4*L34</f>
        <v>0</v>
      </c>
      <c r="V34" s="156" t="e">
        <f>(I34+(2*J34)+(3*K34)+(4*L34))/F34</f>
        <v>#DIV/0!</v>
      </c>
      <c r="W34" s="156" t="e">
        <f>(H34+M34+P34)/(F34+M34+P34+Q34)</f>
        <v>#DIV/0!</v>
      </c>
      <c r="X34" s="156" t="e">
        <f>H34/F34</f>
        <v>#DIV/0!</v>
      </c>
      <c r="Y34" s="74"/>
      <c r="Z34" s="74"/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71"/>
      <c r="D35" s="154"/>
      <c r="E35" s="154"/>
      <c r="F35" s="168">
        <f t="shared" ref="F35:F37" si="5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68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  <c r="Y35" s="74"/>
      <c r="Z35" s="74"/>
    </row>
    <row r="36" spans="1:45" x14ac:dyDescent="0.3">
      <c r="A36" s="92">
        <v>24</v>
      </c>
      <c r="B36" s="162" t="s">
        <v>160</v>
      </c>
      <c r="C36" s="71"/>
      <c r="D36" s="154"/>
      <c r="E36" s="154"/>
      <c r="F36" s="168">
        <f t="shared" si="5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68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Y36" s="74"/>
      <c r="Z36" s="74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71"/>
      <c r="D37" s="154"/>
      <c r="E37" s="154"/>
      <c r="F37" s="168">
        <f t="shared" si="5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68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Y37" s="74"/>
      <c r="Z37" s="74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71"/>
      <c r="D38" s="145"/>
      <c r="E38" s="145"/>
      <c r="F38" s="88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88"/>
      <c r="V38" s="147"/>
      <c r="W38" s="147"/>
      <c r="X38" s="147"/>
      <c r="Y38" s="74"/>
      <c r="Z38" s="74"/>
    </row>
    <row r="39" spans="1:45" x14ac:dyDescent="0.3">
      <c r="A39" s="92"/>
      <c r="B39" s="75" t="s">
        <v>27</v>
      </c>
      <c r="C39" s="72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4"/>
      <c r="Z39" s="74"/>
    </row>
    <row r="40" spans="1:45" x14ac:dyDescent="0.3">
      <c r="A40" s="92"/>
      <c r="B40" s="121" t="s">
        <v>11</v>
      </c>
      <c r="C40" s="121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  <c r="Y40" s="74"/>
      <c r="Z40" s="74"/>
    </row>
    <row r="41" spans="1:45" x14ac:dyDescent="0.3">
      <c r="A41" s="92">
        <v>1</v>
      </c>
      <c r="B41" s="117">
        <v>6</v>
      </c>
      <c r="C41" s="71" t="s">
        <v>119</v>
      </c>
      <c r="D41" s="57">
        <v>1</v>
      </c>
      <c r="E41" s="148">
        <v>2</v>
      </c>
      <c r="F41" s="57">
        <v>0</v>
      </c>
      <c r="G41" s="57">
        <v>0</v>
      </c>
      <c r="H41" s="57">
        <v>6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1</v>
      </c>
      <c r="O41" s="57">
        <v>0</v>
      </c>
      <c r="P41" s="57">
        <v>0</v>
      </c>
      <c r="Q41" s="57">
        <v>0</v>
      </c>
      <c r="R41" s="57">
        <v>0</v>
      </c>
      <c r="S41" s="64">
        <f>I41/(H41-K41-M3)</f>
        <v>0</v>
      </c>
      <c r="T41" s="68">
        <f>G41/E41*7</f>
        <v>0</v>
      </c>
      <c r="U41" s="73"/>
      <c r="V41" s="38"/>
      <c r="W41" s="38"/>
      <c r="X41" s="72"/>
      <c r="Y41" s="74"/>
      <c r="Z41" s="74"/>
    </row>
    <row r="42" spans="1:45" x14ac:dyDescent="0.3">
      <c r="A42" s="92">
        <v>2</v>
      </c>
      <c r="B42" s="117">
        <v>8</v>
      </c>
      <c r="C42" s="71" t="s">
        <v>126</v>
      </c>
      <c r="D42" s="154"/>
      <c r="E42" s="16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73"/>
      <c r="V42" s="38"/>
      <c r="W42" s="38"/>
      <c r="X42" s="72"/>
      <c r="Y42" s="74"/>
      <c r="Z42" s="74"/>
    </row>
    <row r="43" spans="1:45" x14ac:dyDescent="0.3">
      <c r="A43" s="92">
        <v>3</v>
      </c>
      <c r="B43" s="117">
        <v>55</v>
      </c>
      <c r="C43" s="71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73"/>
      <c r="V43" s="38"/>
      <c r="W43" s="38"/>
      <c r="X43" s="72"/>
    </row>
    <row r="44" spans="1:45" x14ac:dyDescent="0.3">
      <c r="A44" s="92">
        <v>4</v>
      </c>
      <c r="B44" s="117">
        <v>43</v>
      </c>
      <c r="C44" s="71" t="s">
        <v>134</v>
      </c>
      <c r="D44" s="57">
        <v>1</v>
      </c>
      <c r="E44" s="148">
        <v>4</v>
      </c>
      <c r="F44" s="57">
        <v>8</v>
      </c>
      <c r="G44" s="57">
        <v>6</v>
      </c>
      <c r="H44" s="57">
        <v>21</v>
      </c>
      <c r="I44" s="57">
        <v>3</v>
      </c>
      <c r="J44" s="57">
        <v>1</v>
      </c>
      <c r="K44" s="57">
        <v>0</v>
      </c>
      <c r="L44" s="57">
        <v>0</v>
      </c>
      <c r="M44" s="57">
        <v>1</v>
      </c>
      <c r="N44" s="57">
        <v>1</v>
      </c>
      <c r="O44" s="57">
        <v>0</v>
      </c>
      <c r="P44" s="57">
        <v>1</v>
      </c>
      <c r="Q44" s="57">
        <v>0</v>
      </c>
      <c r="R44" s="57">
        <v>0</v>
      </c>
      <c r="S44" s="64">
        <f>I44/(H44-K44-M6)</f>
        <v>0.14285714285714285</v>
      </c>
      <c r="T44" s="68">
        <f>G44/E44*7</f>
        <v>10.5</v>
      </c>
      <c r="U44" s="73"/>
      <c r="V44" s="38"/>
      <c r="W44" s="38"/>
      <c r="X44" s="72"/>
    </row>
    <row r="45" spans="1:45" x14ac:dyDescent="0.3">
      <c r="A45" s="14"/>
      <c r="B45" s="57"/>
      <c r="C45" s="7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4"/>
      <c r="T45" s="68"/>
      <c r="U45" s="74"/>
      <c r="V45" s="74"/>
      <c r="W45" s="74"/>
      <c r="X45" s="74"/>
    </row>
    <row r="46" spans="1:45" x14ac:dyDescent="0.3">
      <c r="A46" s="1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topLeftCell="V7" zoomScaleNormal="100" workbookViewId="0">
      <selection activeCell="AO29" sqref="AO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40"/>
    <col min="29" max="29" width="12.6640625" style="40" customWidth="1"/>
    <col min="30" max="38" width="9.109375" style="4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39" customFormat="1" ht="15.75" customHeight="1" x14ac:dyDescent="0.25">
      <c r="A5" s="5"/>
      <c r="B5" s="6"/>
      <c r="C5" s="39" t="s">
        <v>0</v>
      </c>
      <c r="E5" s="232">
        <v>41444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 t="s">
        <v>149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40"/>
      <c r="AH5" s="40"/>
      <c r="AI5" s="40"/>
      <c r="AJ5" s="40"/>
      <c r="AK5" s="40"/>
      <c r="AL5" s="40"/>
      <c r="AN5" s="188" t="s">
        <v>80</v>
      </c>
      <c r="AO5" s="189"/>
      <c r="AP5" s="189"/>
      <c r="AQ5" s="189"/>
      <c r="AR5" s="190"/>
    </row>
    <row r="6" spans="1:45" s="39" customFormat="1" x14ac:dyDescent="0.3">
      <c r="A6" s="5"/>
      <c r="B6" s="6"/>
      <c r="C6" s="39" t="s">
        <v>2</v>
      </c>
      <c r="E6" s="231" t="s">
        <v>147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191"/>
      <c r="AO6" s="192"/>
      <c r="AP6" s="192"/>
      <c r="AQ6" s="192"/>
      <c r="AR6" s="193"/>
      <c r="AS6" s="4"/>
    </row>
    <row r="7" spans="1:45" s="39" customFormat="1" x14ac:dyDescent="0.3">
      <c r="A7" s="5"/>
      <c r="B7" s="6"/>
      <c r="C7" s="39" t="s">
        <v>4</v>
      </c>
      <c r="E7" s="231" t="s">
        <v>148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148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40"/>
      <c r="AM7" s="4"/>
      <c r="AN7" s="4"/>
      <c r="AO7" s="4"/>
      <c r="AP7" s="4"/>
      <c r="AQ7" s="4"/>
      <c r="AR7" s="4"/>
      <c r="AS7" s="4"/>
    </row>
    <row r="8" spans="1:45" s="39" customFormat="1" x14ac:dyDescent="0.3">
      <c r="A8" s="5"/>
      <c r="B8" s="6"/>
      <c r="C8" s="39" t="s">
        <v>6</v>
      </c>
      <c r="E8" s="231" t="s">
        <v>148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5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4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39" customFormat="1" x14ac:dyDescent="0.3">
      <c r="A9" s="5"/>
      <c r="B9" s="6"/>
      <c r="C9" s="39" t="s">
        <v>8</v>
      </c>
      <c r="E9" s="230" t="s">
        <v>151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150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4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71" t="s">
        <v>120</v>
      </c>
      <c r="D13" s="154"/>
      <c r="E13" s="154"/>
      <c r="F13" s="155">
        <f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5"/>
      <c r="T13" s="155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Y13" s="74"/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71" t="s">
        <v>119</v>
      </c>
      <c r="D14" s="57">
        <v>1</v>
      </c>
      <c r="E14" s="57">
        <v>1</v>
      </c>
      <c r="F14" s="52">
        <f t="shared" ref="F14:F29" si="0">E14-M14-P14-Q14</f>
        <v>1</v>
      </c>
      <c r="G14" s="57">
        <v>1</v>
      </c>
      <c r="H14" s="57">
        <v>1</v>
      </c>
      <c r="I14" s="57"/>
      <c r="J14" s="57"/>
      <c r="K14" s="57"/>
      <c r="L14" s="57">
        <v>1</v>
      </c>
      <c r="M14" s="57"/>
      <c r="N14" s="57"/>
      <c r="O14" s="57"/>
      <c r="P14" s="57"/>
      <c r="Q14" s="57"/>
      <c r="R14" s="57"/>
      <c r="S14" s="52"/>
      <c r="T14" s="57">
        <v>3</v>
      </c>
      <c r="U14" s="52">
        <f t="shared" ref="U14:U29" si="1">I14+2*J14+3*K14+4*L14</f>
        <v>4</v>
      </c>
      <c r="V14" s="64">
        <f t="shared" ref="V14:V29" si="2">(I14+(2*J14)+(3*K14)+(4*L14))/F14</f>
        <v>4</v>
      </c>
      <c r="W14" s="64">
        <f t="shared" ref="W14:W29" si="3">(H14+M14+P14)/(F14+M14+P14+Q14)</f>
        <v>1</v>
      </c>
      <c r="X14" s="64">
        <f t="shared" ref="X14:X29" si="4">H14/F14</f>
        <v>1</v>
      </c>
      <c r="Y14" s="74"/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71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  <c r="T15" s="155"/>
      <c r="U15" s="155">
        <f t="shared" si="1"/>
        <v>0</v>
      </c>
      <c r="V15" s="156" t="e">
        <f t="shared" si="2"/>
        <v>#DIV/0!</v>
      </c>
      <c r="W15" s="156" t="e">
        <f t="shared" si="3"/>
        <v>#DIV/0!</v>
      </c>
      <c r="X15" s="156" t="e">
        <f t="shared" si="4"/>
        <v>#DIV/0!</v>
      </c>
      <c r="Y15" s="74"/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71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5"/>
      <c r="T16" s="155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Y16" s="74"/>
      <c r="Z16" s="11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71" t="s">
        <v>122</v>
      </c>
      <c r="D17" s="57">
        <v>1</v>
      </c>
      <c r="E17" s="57">
        <v>3</v>
      </c>
      <c r="F17" s="52">
        <f t="shared" si="0"/>
        <v>3</v>
      </c>
      <c r="G17" s="57">
        <v>0</v>
      </c>
      <c r="H17" s="57">
        <v>1</v>
      </c>
      <c r="I17" s="57">
        <v>1</v>
      </c>
      <c r="J17" s="57"/>
      <c r="K17" s="57"/>
      <c r="L17" s="57"/>
      <c r="M17" s="57"/>
      <c r="N17" s="57"/>
      <c r="O17" s="57"/>
      <c r="P17" s="57"/>
      <c r="Q17" s="57"/>
      <c r="R17" s="57"/>
      <c r="S17" s="52"/>
      <c r="T17" s="52"/>
      <c r="U17" s="52">
        <f t="shared" si="1"/>
        <v>1</v>
      </c>
      <c r="V17" s="64">
        <f t="shared" si="2"/>
        <v>0.33333333333333331</v>
      </c>
      <c r="W17" s="64">
        <f t="shared" si="3"/>
        <v>0.33333333333333331</v>
      </c>
      <c r="X17" s="64">
        <f t="shared" si="4"/>
        <v>0.33333333333333331</v>
      </c>
      <c r="Y17" s="74"/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71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5"/>
      <c r="T18" s="155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Y18" s="74"/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71" t="s">
        <v>124</v>
      </c>
      <c r="D19" s="57">
        <v>1</v>
      </c>
      <c r="E19" s="57">
        <v>3</v>
      </c>
      <c r="F19" s="52">
        <f t="shared" si="0"/>
        <v>3</v>
      </c>
      <c r="G19" s="57">
        <v>1</v>
      </c>
      <c r="H19" s="57">
        <v>2</v>
      </c>
      <c r="I19" s="57">
        <v>2</v>
      </c>
      <c r="J19" s="57"/>
      <c r="K19" s="57"/>
      <c r="L19" s="57"/>
      <c r="M19" s="57"/>
      <c r="N19" s="57"/>
      <c r="O19" s="57"/>
      <c r="P19" s="57"/>
      <c r="Q19" s="57"/>
      <c r="R19" s="57"/>
      <c r="S19" s="52"/>
      <c r="T19" s="52"/>
      <c r="U19" s="52">
        <f t="shared" si="1"/>
        <v>2</v>
      </c>
      <c r="V19" s="64">
        <f t="shared" si="2"/>
        <v>0.66666666666666663</v>
      </c>
      <c r="W19" s="64">
        <f t="shared" si="3"/>
        <v>0.66666666666666663</v>
      </c>
      <c r="X19" s="64">
        <f t="shared" si="4"/>
        <v>0.66666666666666663</v>
      </c>
      <c r="Y19" s="74"/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71" t="s">
        <v>125</v>
      </c>
      <c r="D20" s="154"/>
      <c r="E20" s="154"/>
      <c r="F20" s="155">
        <f t="shared" si="0"/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5"/>
      <c r="T20" s="155"/>
      <c r="U20" s="155">
        <f t="shared" si="1"/>
        <v>0</v>
      </c>
      <c r="V20" s="156" t="e">
        <f t="shared" si="2"/>
        <v>#DIV/0!</v>
      </c>
      <c r="W20" s="156" t="e">
        <f t="shared" si="3"/>
        <v>#DIV/0!</v>
      </c>
      <c r="X20" s="156" t="e">
        <f t="shared" si="4"/>
        <v>#DIV/0!</v>
      </c>
      <c r="Y20" s="74"/>
      <c r="Z20" s="11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118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  <c r="T21" s="155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Y21" s="74"/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71" t="s">
        <v>127</v>
      </c>
      <c r="D22" s="57">
        <v>1</v>
      </c>
      <c r="E22" s="57">
        <v>4</v>
      </c>
      <c r="F22" s="52">
        <v>3</v>
      </c>
      <c r="G22" s="57"/>
      <c r="H22" s="57"/>
      <c r="I22" s="57"/>
      <c r="J22" s="57"/>
      <c r="K22" s="57"/>
      <c r="L22" s="57"/>
      <c r="M22" s="57">
        <v>1</v>
      </c>
      <c r="N22" s="57"/>
      <c r="O22" s="57"/>
      <c r="P22" s="57"/>
      <c r="Q22" s="57"/>
      <c r="R22" s="57">
        <v>2</v>
      </c>
      <c r="S22" s="52"/>
      <c r="T22" s="52"/>
      <c r="U22" s="52">
        <f t="shared" si="1"/>
        <v>0</v>
      </c>
      <c r="V22" s="64">
        <f t="shared" si="2"/>
        <v>0</v>
      </c>
      <c r="W22" s="64">
        <f t="shared" si="3"/>
        <v>0.25</v>
      </c>
      <c r="X22" s="64">
        <f t="shared" si="4"/>
        <v>0</v>
      </c>
      <c r="Y22" s="74"/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71" t="s">
        <v>128</v>
      </c>
      <c r="D23" s="57">
        <v>1</v>
      </c>
      <c r="E23" s="57">
        <v>4</v>
      </c>
      <c r="F23" s="52">
        <f t="shared" si="0"/>
        <v>4</v>
      </c>
      <c r="G23" s="57">
        <v>1</v>
      </c>
      <c r="H23" s="57">
        <v>1</v>
      </c>
      <c r="I23" s="57">
        <v>1</v>
      </c>
      <c r="J23" s="57"/>
      <c r="K23" s="57"/>
      <c r="L23" s="57"/>
      <c r="M23" s="57"/>
      <c r="N23" s="57"/>
      <c r="O23" s="57"/>
      <c r="P23" s="57"/>
      <c r="Q23" s="57"/>
      <c r="R23" s="57"/>
      <c r="S23" s="52"/>
      <c r="T23" s="52"/>
      <c r="U23" s="52">
        <f t="shared" si="1"/>
        <v>1</v>
      </c>
      <c r="V23" s="64">
        <f t="shared" si="2"/>
        <v>0.25</v>
      </c>
      <c r="W23" s="64">
        <f t="shared" si="3"/>
        <v>0.25</v>
      </c>
      <c r="X23" s="64">
        <f t="shared" si="4"/>
        <v>0.25</v>
      </c>
      <c r="Y23" s="74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71" t="s">
        <v>129</v>
      </c>
      <c r="D24" s="57">
        <v>1</v>
      </c>
      <c r="E24" s="57">
        <v>2</v>
      </c>
      <c r="F24" s="52">
        <v>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>
        <v>1</v>
      </c>
      <c r="R24" s="57">
        <v>1</v>
      </c>
      <c r="S24" s="52"/>
      <c r="T24" s="52"/>
      <c r="U24" s="52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  <c r="Y24" s="7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71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5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Y25" s="74"/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6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5"/>
      <c r="T26" s="155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Y26" s="74"/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71" t="s">
        <v>130</v>
      </c>
      <c r="D27" s="57">
        <v>1</v>
      </c>
      <c r="E27" s="57">
        <v>4</v>
      </c>
      <c r="F27" s="52">
        <v>3</v>
      </c>
      <c r="G27" s="57"/>
      <c r="H27" s="57">
        <v>1</v>
      </c>
      <c r="I27" s="57"/>
      <c r="J27" s="57"/>
      <c r="K27" s="57">
        <v>1</v>
      </c>
      <c r="L27" s="57"/>
      <c r="M27" s="57">
        <v>1</v>
      </c>
      <c r="N27" s="57"/>
      <c r="O27" s="57"/>
      <c r="P27" s="57"/>
      <c r="Q27" s="57"/>
      <c r="R27" s="57">
        <v>1</v>
      </c>
      <c r="S27" s="52"/>
      <c r="T27" s="52"/>
      <c r="U27" s="52">
        <f t="shared" si="1"/>
        <v>3</v>
      </c>
      <c r="V27" s="64">
        <f t="shared" si="2"/>
        <v>1</v>
      </c>
      <c r="W27" s="64">
        <f t="shared" si="3"/>
        <v>0.5</v>
      </c>
      <c r="X27" s="64">
        <f t="shared" si="4"/>
        <v>0.33333333333333331</v>
      </c>
      <c r="Y27" s="74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71" t="s">
        <v>131</v>
      </c>
      <c r="D28" s="57">
        <v>1</v>
      </c>
      <c r="E28" s="57">
        <v>2</v>
      </c>
      <c r="F28" s="52">
        <f t="shared" si="0"/>
        <v>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>
        <v>2</v>
      </c>
      <c r="S28" s="52"/>
      <c r="T28" s="52"/>
      <c r="U28" s="52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  <c r="Y28" s="74"/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71" t="s">
        <v>132</v>
      </c>
      <c r="D29" s="57">
        <v>1</v>
      </c>
      <c r="E29" s="57">
        <v>4</v>
      </c>
      <c r="F29" s="52">
        <f t="shared" si="0"/>
        <v>4</v>
      </c>
      <c r="G29" s="57"/>
      <c r="H29" s="57"/>
      <c r="I29" s="57"/>
      <c r="J29" s="57"/>
      <c r="K29" s="57"/>
      <c r="L29" s="57"/>
      <c r="M29" s="57"/>
      <c r="N29" s="57"/>
      <c r="O29" s="57">
        <v>2</v>
      </c>
      <c r="P29" s="57"/>
      <c r="Q29" s="57"/>
      <c r="R29" s="57">
        <v>1</v>
      </c>
      <c r="S29" s="52"/>
      <c r="T29" s="52"/>
      <c r="U29" s="52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  <c r="Y29" s="74"/>
      <c r="AB29" s="213"/>
      <c r="AC29" s="213"/>
      <c r="AD29" s="29"/>
      <c r="AE29" s="44"/>
      <c r="AF29" s="31">
        <v>1</v>
      </c>
      <c r="AG29" s="31">
        <v>0</v>
      </c>
      <c r="AH29" s="31">
        <v>0</v>
      </c>
      <c r="AI29" s="46"/>
      <c r="AJ29" s="31">
        <v>4</v>
      </c>
      <c r="AK29" s="31">
        <v>0</v>
      </c>
      <c r="AL29" s="48"/>
      <c r="AM29" s="44"/>
      <c r="AN29" s="49">
        <f>SUM(H13:H34)/SUM(F13:F34)</f>
        <v>0.25</v>
      </c>
      <c r="AO29" s="58">
        <f>SUM(G41:G44)/SUM(E41:E44)*7</f>
        <v>0</v>
      </c>
      <c r="AQ29" s="11"/>
      <c r="AS29" s="11"/>
    </row>
    <row r="30" spans="1:45" x14ac:dyDescent="0.3">
      <c r="A30" s="92">
        <v>18</v>
      </c>
      <c r="B30" s="117">
        <v>21</v>
      </c>
      <c r="C30" s="71" t="s">
        <v>133</v>
      </c>
      <c r="D30" s="154"/>
      <c r="E30" s="154"/>
      <c r="F30" s="155">
        <f>E30-M30-P30-Q30</f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5"/>
      <c r="U30" s="155">
        <f>I30+2*J30+3*K30+4*L30</f>
        <v>0</v>
      </c>
      <c r="V30" s="156" t="e">
        <f>(I30+(2*J30)+(3*K30)+(4*L30))/F30</f>
        <v>#DIV/0!</v>
      </c>
      <c r="W30" s="156" t="e">
        <f>(H30+M30+P30)/(F30+M30+P30+Q30)</f>
        <v>#DIV/0!</v>
      </c>
      <c r="X30" s="156" t="e">
        <f>H30/F30</f>
        <v>#DIV/0!</v>
      </c>
      <c r="Y30" s="74"/>
      <c r="AB30" s="41"/>
      <c r="AC30" s="41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71" t="s">
        <v>134</v>
      </c>
      <c r="D31" s="57">
        <v>1</v>
      </c>
      <c r="E31" s="57">
        <v>3</v>
      </c>
      <c r="F31" s="52">
        <v>2</v>
      </c>
      <c r="G31" s="57">
        <v>1</v>
      </c>
      <c r="H31" s="57">
        <v>1</v>
      </c>
      <c r="I31" s="57">
        <v>1</v>
      </c>
      <c r="J31" s="57"/>
      <c r="K31" s="57"/>
      <c r="L31" s="57"/>
      <c r="M31" s="57"/>
      <c r="N31" s="57">
        <v>1</v>
      </c>
      <c r="O31" s="57"/>
      <c r="P31" s="57">
        <v>1</v>
      </c>
      <c r="Q31" s="57"/>
      <c r="R31" s="57"/>
      <c r="S31" s="52"/>
      <c r="T31" s="52"/>
      <c r="U31" s="52">
        <f>I31+2*J31+3*K31+4*L31</f>
        <v>1</v>
      </c>
      <c r="V31" s="64">
        <f>(I31+(2*J31)+(3*K31)+(4*L31))/F31</f>
        <v>0.5</v>
      </c>
      <c r="W31" s="64">
        <f>(H31+M31+P31)/(F31+M31+P31+Q31)</f>
        <v>0.66666666666666663</v>
      </c>
      <c r="X31" s="64">
        <f>H31/F31</f>
        <v>0.5</v>
      </c>
      <c r="Y31" s="74"/>
      <c r="AB31" s="41"/>
      <c r="AC31" s="41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71" t="s">
        <v>135</v>
      </c>
      <c r="D32" s="57">
        <v>1</v>
      </c>
      <c r="E32" s="57">
        <v>2</v>
      </c>
      <c r="F32" s="52">
        <v>2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>
        <v>2</v>
      </c>
      <c r="S32" s="52"/>
      <c r="T32" s="52"/>
      <c r="U32" s="52">
        <f>I32+2*J32+3*K32+4*L32</f>
        <v>0</v>
      </c>
      <c r="V32" s="64">
        <f>(I32+(2*J32)+(3*K32)+(4*L32))/F32</f>
        <v>0</v>
      </c>
      <c r="W32" s="64">
        <f>(H32+M32+P32)/(F32+M32+P32+Q32)</f>
        <v>0</v>
      </c>
      <c r="X32" s="64">
        <f>H32/F32</f>
        <v>0</v>
      </c>
      <c r="Y32" s="74"/>
      <c r="AB32" s="41"/>
      <c r="AC32" s="41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71" t="s">
        <v>136</v>
      </c>
      <c r="D33" s="154"/>
      <c r="E33" s="154"/>
      <c r="F33" s="155">
        <f>E33-M33-P33-Q33</f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  <c r="T33" s="155"/>
      <c r="U33" s="155">
        <f>I33+2*J33+3*K33+4*L33</f>
        <v>0</v>
      </c>
      <c r="V33" s="156" t="e">
        <f>(I33+(2*J33)+(3*K33)+(4*L33))/F33</f>
        <v>#DIV/0!</v>
      </c>
      <c r="W33" s="156" t="e">
        <f>(H33+M33+P33)/(F33+M33+P33+Q33)</f>
        <v>#DIV/0!</v>
      </c>
      <c r="X33" s="156" t="e">
        <f>H33/F33</f>
        <v>#DIV/0!</v>
      </c>
      <c r="Y33" s="74"/>
      <c r="AB33" s="41"/>
      <c r="AC33" s="41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71" t="s">
        <v>137</v>
      </c>
      <c r="D34" s="154"/>
      <c r="E34" s="154"/>
      <c r="F34" s="155">
        <f>E34-M34-P34-Q34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155"/>
      <c r="U34" s="155">
        <f>I34+2*J34+3*K34+4*L34</f>
        <v>0</v>
      </c>
      <c r="V34" s="156" t="e">
        <f>(I34+(2*J34)+(3*K34)+(4*L34))/F34</f>
        <v>#DIV/0!</v>
      </c>
      <c r="W34" s="156" t="e">
        <f>(H34+M34+P34)/(F34+M34+P34+Q34)</f>
        <v>#DIV/0!</v>
      </c>
      <c r="X34" s="156" t="e">
        <f>H34/F34</f>
        <v>#DIV/0!</v>
      </c>
      <c r="Y34" s="74"/>
      <c r="AB34" s="41"/>
      <c r="AC34" s="41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71"/>
      <c r="D35" s="154"/>
      <c r="E35" s="154"/>
      <c r="F35" s="155">
        <f t="shared" ref="F35:F37" si="5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5"/>
      <c r="T35" s="155"/>
      <c r="U35" s="155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92">
        <v>24</v>
      </c>
      <c r="B36" s="162" t="s">
        <v>160</v>
      </c>
      <c r="C36" s="71"/>
      <c r="D36" s="154"/>
      <c r="E36" s="154"/>
      <c r="F36" s="155">
        <f t="shared" si="5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5"/>
      <c r="T36" s="155"/>
      <c r="U36" s="155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71"/>
      <c r="D37" s="154"/>
      <c r="E37" s="154"/>
      <c r="F37" s="155">
        <f t="shared" si="5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5"/>
      <c r="T37" s="155"/>
      <c r="U37" s="155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71"/>
      <c r="D38" s="145"/>
      <c r="E38" s="145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4"/>
      <c r="T38" s="144"/>
      <c r="U38" s="144"/>
      <c r="V38" s="147"/>
      <c r="W38" s="147"/>
      <c r="X38" s="147"/>
    </row>
    <row r="39" spans="1:45" x14ac:dyDescent="0.3">
      <c r="A39" s="92"/>
      <c r="B39" s="75" t="s">
        <v>27</v>
      </c>
      <c r="C39" s="17"/>
      <c r="D39" s="17"/>
      <c r="E39" s="17"/>
      <c r="F39" s="17"/>
      <c r="G39" s="17"/>
      <c r="H39" s="17" t="s">
        <v>28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45" x14ac:dyDescent="0.3">
      <c r="A40" s="92"/>
      <c r="B40" s="121" t="s">
        <v>11</v>
      </c>
      <c r="C40" s="19" t="s">
        <v>29</v>
      </c>
      <c r="D40" s="19" t="s">
        <v>79</v>
      </c>
      <c r="E40" s="19" t="s">
        <v>30</v>
      </c>
      <c r="F40" s="19" t="s">
        <v>14</v>
      </c>
      <c r="G40" s="19" t="s">
        <v>31</v>
      </c>
      <c r="H40" s="19" t="s">
        <v>32</v>
      </c>
      <c r="I40" s="19" t="s">
        <v>15</v>
      </c>
      <c r="J40" s="19" t="s">
        <v>19</v>
      </c>
      <c r="K40" s="19" t="s">
        <v>20</v>
      </c>
      <c r="L40" s="19" t="s">
        <v>33</v>
      </c>
      <c r="M40" s="19" t="s">
        <v>24</v>
      </c>
      <c r="N40" s="19" t="s">
        <v>78</v>
      </c>
      <c r="O40" s="19" t="s">
        <v>34</v>
      </c>
      <c r="P40" s="19" t="s">
        <v>35</v>
      </c>
      <c r="Q40" s="19" t="s">
        <v>36</v>
      </c>
      <c r="R40" s="19" t="s">
        <v>37</v>
      </c>
      <c r="S40" s="19" t="s">
        <v>66</v>
      </c>
      <c r="T40" s="19" t="s">
        <v>69</v>
      </c>
      <c r="U40" s="33"/>
      <c r="V40" s="33"/>
      <c r="W40" s="33"/>
      <c r="X40" s="17"/>
    </row>
    <row r="41" spans="1:45" x14ac:dyDescent="0.3">
      <c r="A41" s="92">
        <v>1</v>
      </c>
      <c r="B41" s="117">
        <v>6</v>
      </c>
      <c r="C41" s="71" t="s">
        <v>119</v>
      </c>
      <c r="D41" s="154"/>
      <c r="E41" s="165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37"/>
      <c r="V41" s="32"/>
      <c r="W41" s="32"/>
      <c r="X41" s="17"/>
    </row>
    <row r="42" spans="1:45" x14ac:dyDescent="0.3">
      <c r="A42" s="92">
        <v>2</v>
      </c>
      <c r="B42" s="117">
        <v>8</v>
      </c>
      <c r="C42" s="71" t="s">
        <v>126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37"/>
      <c r="V42" s="32"/>
      <c r="W42" s="32"/>
      <c r="X42" s="17"/>
    </row>
    <row r="43" spans="1:45" x14ac:dyDescent="0.3">
      <c r="A43" s="92">
        <v>3</v>
      </c>
      <c r="B43" s="117">
        <v>55</v>
      </c>
      <c r="C43" s="71" t="s">
        <v>130</v>
      </c>
      <c r="D43" s="57">
        <v>1</v>
      </c>
      <c r="E43" s="148">
        <v>7</v>
      </c>
      <c r="F43" s="145">
        <v>0</v>
      </c>
      <c r="G43" s="57">
        <v>0</v>
      </c>
      <c r="H43" s="57">
        <v>30</v>
      </c>
      <c r="I43" s="57">
        <v>8</v>
      </c>
      <c r="J43" s="57">
        <v>0</v>
      </c>
      <c r="K43" s="57">
        <v>2</v>
      </c>
      <c r="L43" s="57">
        <v>0</v>
      </c>
      <c r="M43" s="57">
        <v>0</v>
      </c>
      <c r="N43" s="57">
        <v>6</v>
      </c>
      <c r="O43" s="57">
        <v>1</v>
      </c>
      <c r="P43" s="57">
        <v>0</v>
      </c>
      <c r="Q43" s="57">
        <v>1</v>
      </c>
      <c r="R43" s="57">
        <v>0</v>
      </c>
      <c r="S43" s="64">
        <f>I43/(H43-K43-M5)</f>
        <v>0.2857142857142857</v>
      </c>
      <c r="T43" s="64">
        <f>G43/E43*7</f>
        <v>0</v>
      </c>
      <c r="U43" s="37"/>
      <c r="V43" s="32"/>
      <c r="W43" s="32"/>
      <c r="X43" s="17"/>
    </row>
    <row r="44" spans="1:45" x14ac:dyDescent="0.3">
      <c r="A44" s="92">
        <v>4</v>
      </c>
      <c r="B44" s="117">
        <v>43</v>
      </c>
      <c r="C44" s="71" t="s">
        <v>134</v>
      </c>
      <c r="D44" s="154"/>
      <c r="E44" s="154"/>
      <c r="F44" s="155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5" t="e">
        <f>I44/(H44-K44-M6)</f>
        <v>#DIV/0!</v>
      </c>
      <c r="T44" s="155" t="e">
        <f>G44/E44*7</f>
        <v>#DIV/0!</v>
      </c>
      <c r="U44" s="37"/>
      <c r="V44" s="32"/>
      <c r="W44" s="32"/>
      <c r="X44" s="17"/>
    </row>
    <row r="45" spans="1:45" x14ac:dyDescent="0.3">
      <c r="A45" s="116"/>
      <c r="B45" s="145"/>
      <c r="C45" s="71"/>
      <c r="D45" s="57"/>
      <c r="E45" s="57"/>
      <c r="F45" s="52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2"/>
      <c r="T45" s="52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topLeftCell="W7" zoomScaleNormal="100" workbookViewId="0">
      <selection activeCell="AO29" sqref="AO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90"/>
    <col min="29" max="29" width="12.6640625" style="90" customWidth="1"/>
    <col min="30" max="38" width="9.109375" style="9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91" customFormat="1" ht="15.75" customHeight="1" x14ac:dyDescent="0.25">
      <c r="A5" s="5"/>
      <c r="B5" s="6"/>
      <c r="C5" s="91" t="s">
        <v>0</v>
      </c>
      <c r="E5" s="232">
        <v>41449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 t="s">
        <v>152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90"/>
      <c r="AH5" s="90"/>
      <c r="AI5" s="90"/>
      <c r="AJ5" s="90"/>
      <c r="AK5" s="90"/>
      <c r="AL5" s="90"/>
      <c r="AN5" s="188" t="s">
        <v>80</v>
      </c>
      <c r="AO5" s="189"/>
      <c r="AP5" s="189"/>
      <c r="AQ5" s="189"/>
      <c r="AR5" s="190"/>
    </row>
    <row r="6" spans="1:45" s="91" customFormat="1" x14ac:dyDescent="0.3">
      <c r="A6" s="5"/>
      <c r="B6" s="6"/>
      <c r="C6" s="91" t="s">
        <v>2</v>
      </c>
      <c r="E6" s="231" t="s">
        <v>153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4"/>
      <c r="AN6" s="191"/>
      <c r="AO6" s="192"/>
      <c r="AP6" s="192"/>
      <c r="AQ6" s="192"/>
      <c r="AR6" s="193"/>
      <c r="AS6" s="4"/>
    </row>
    <row r="7" spans="1:45" s="91" customFormat="1" x14ac:dyDescent="0.3">
      <c r="A7" s="5"/>
      <c r="B7" s="6"/>
      <c r="C7" s="91" t="s">
        <v>4</v>
      </c>
      <c r="E7" s="231" t="s">
        <v>139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90"/>
      <c r="AM7" s="4"/>
      <c r="AN7" s="4"/>
      <c r="AO7" s="4"/>
      <c r="AP7" s="4"/>
      <c r="AQ7" s="4"/>
      <c r="AR7" s="4"/>
      <c r="AS7" s="4"/>
    </row>
    <row r="8" spans="1:45" s="91" customFormat="1" x14ac:dyDescent="0.3">
      <c r="A8" s="5"/>
      <c r="B8" s="6"/>
      <c r="C8" s="91" t="s">
        <v>6</v>
      </c>
      <c r="E8" s="231" t="s">
        <v>139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6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9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91" customFormat="1" x14ac:dyDescent="0.3">
      <c r="A9" s="5"/>
      <c r="B9" s="6"/>
      <c r="C9" s="91" t="s">
        <v>8</v>
      </c>
      <c r="E9" s="230" t="s">
        <v>154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155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9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16" t="s">
        <v>120</v>
      </c>
      <c r="D13" s="154"/>
      <c r="E13" s="154"/>
      <c r="F13" s="155">
        <f>E13-M13-P13-Q13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>
        <f>I13+2*J13+3*K13+4*L13</f>
        <v>0</v>
      </c>
      <c r="V13" s="156" t="e">
        <f>(I13+(2*J13)+(3*K13)+(4*L13))/F13</f>
        <v>#DIV/0!</v>
      </c>
      <c r="W13" s="156" t="e">
        <f>(H13+M13+P13)/(F13+M13+P13+Q13)</f>
        <v>#DIV/0!</v>
      </c>
      <c r="X13" s="156" t="e">
        <f>H13/F13</f>
        <v>#DIV/0!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16" t="s">
        <v>119</v>
      </c>
      <c r="D14" s="57">
        <v>1</v>
      </c>
      <c r="E14" s="57">
        <v>1</v>
      </c>
      <c r="F14" s="52">
        <v>0</v>
      </c>
      <c r="G14" s="57">
        <v>1</v>
      </c>
      <c r="H14" s="57"/>
      <c r="I14" s="57"/>
      <c r="J14" s="57"/>
      <c r="K14" s="57"/>
      <c r="L14" s="57"/>
      <c r="M14" s="57">
        <v>1</v>
      </c>
      <c r="N14" s="57"/>
      <c r="O14" s="57"/>
      <c r="P14" s="57"/>
      <c r="Q14" s="57"/>
      <c r="R14" s="57"/>
      <c r="S14" s="57"/>
      <c r="T14" s="57"/>
      <c r="U14" s="52">
        <f>I14+2*J14+3*K14+4*L14</f>
        <v>0</v>
      </c>
      <c r="V14" s="64" t="e">
        <f>(I14+(2*J14)+(3*K14)+(4*L14))/F14</f>
        <v>#DIV/0!</v>
      </c>
      <c r="W14" s="64">
        <f>(H14+M14+P14)/(F14+M14+P14+Q14)</f>
        <v>1</v>
      </c>
      <c r="X14" s="64" t="e">
        <f>H14/F14</f>
        <v>#DIV/0!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16" t="s">
        <v>121</v>
      </c>
      <c r="D15" s="154"/>
      <c r="E15" s="154"/>
      <c r="F15" s="155">
        <f t="shared" ref="F15:F29" si="0">E15-M15-P15-Q15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ref="U15:U29" si="1">I15+2*J15+3*K15+4*L15</f>
        <v>0</v>
      </c>
      <c r="V15" s="156" t="e">
        <f t="shared" ref="V15:V29" si="2">(I15+(2*J15)+(3*K15)+(4*L15))/F15</f>
        <v>#DIV/0!</v>
      </c>
      <c r="W15" s="156" t="e">
        <f t="shared" ref="W15:W29" si="3">(H15+M15+P15)/(F15+M15+P15+Q15)</f>
        <v>#DIV/0!</v>
      </c>
      <c r="X15" s="156" t="e">
        <f t="shared" ref="X15:X29" si="4">H15/F15</f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16" t="s">
        <v>111</v>
      </c>
      <c r="D16" s="154"/>
      <c r="E16" s="154"/>
      <c r="F16" s="155">
        <f t="shared" si="0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>
        <f t="shared" si="1"/>
        <v>0</v>
      </c>
      <c r="V16" s="156" t="e">
        <f t="shared" si="2"/>
        <v>#DIV/0!</v>
      </c>
      <c r="W16" s="156" t="e">
        <f t="shared" si="3"/>
        <v>#DIV/0!</v>
      </c>
      <c r="X16" s="156" t="e">
        <f t="shared" si="4"/>
        <v>#DIV/0!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16" t="s">
        <v>122</v>
      </c>
      <c r="D17" s="57">
        <v>1</v>
      </c>
      <c r="E17" s="57">
        <v>4</v>
      </c>
      <c r="F17" s="52">
        <v>2</v>
      </c>
      <c r="G17" s="57"/>
      <c r="H17" s="57"/>
      <c r="I17" s="57"/>
      <c r="J17" s="57"/>
      <c r="K17" s="57"/>
      <c r="L17" s="57"/>
      <c r="M17" s="57"/>
      <c r="N17" s="57">
        <v>1</v>
      </c>
      <c r="O17" s="57"/>
      <c r="P17" s="57">
        <v>1</v>
      </c>
      <c r="Q17" s="57">
        <v>1</v>
      </c>
      <c r="R17" s="57"/>
      <c r="S17" s="57"/>
      <c r="T17" s="57">
        <v>1</v>
      </c>
      <c r="U17" s="52">
        <f t="shared" si="1"/>
        <v>0</v>
      </c>
      <c r="V17" s="64">
        <f t="shared" si="2"/>
        <v>0</v>
      </c>
      <c r="W17" s="64">
        <f t="shared" si="3"/>
        <v>0.25</v>
      </c>
      <c r="X17" s="64">
        <f t="shared" si="4"/>
        <v>0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16" t="s">
        <v>123</v>
      </c>
      <c r="D18" s="154"/>
      <c r="E18" s="154"/>
      <c r="F18" s="155">
        <f t="shared" si="0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>
        <f t="shared" si="1"/>
        <v>0</v>
      </c>
      <c r="V18" s="156" t="e">
        <f t="shared" si="2"/>
        <v>#DIV/0!</v>
      </c>
      <c r="W18" s="156" t="e">
        <f t="shared" si="3"/>
        <v>#DIV/0!</v>
      </c>
      <c r="X18" s="156" t="e">
        <f t="shared" si="4"/>
        <v>#DIV/0!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16" t="s">
        <v>124</v>
      </c>
      <c r="D19" s="57">
        <v>1</v>
      </c>
      <c r="E19" s="57">
        <v>4</v>
      </c>
      <c r="F19" s="52">
        <f t="shared" si="0"/>
        <v>4</v>
      </c>
      <c r="G19" s="57">
        <v>1</v>
      </c>
      <c r="H19" s="57">
        <v>1</v>
      </c>
      <c r="I19" s="57">
        <v>1</v>
      </c>
      <c r="J19" s="57"/>
      <c r="K19" s="57"/>
      <c r="L19" s="57"/>
      <c r="M19" s="57"/>
      <c r="N19" s="57"/>
      <c r="O19" s="57"/>
      <c r="P19" s="57"/>
      <c r="Q19" s="57"/>
      <c r="R19" s="57">
        <v>1</v>
      </c>
      <c r="S19" s="57"/>
      <c r="T19" s="57"/>
      <c r="U19" s="52">
        <f t="shared" si="1"/>
        <v>1</v>
      </c>
      <c r="V19" s="64">
        <f t="shared" si="2"/>
        <v>0.25</v>
      </c>
      <c r="W19" s="64">
        <f t="shared" si="3"/>
        <v>0.25</v>
      </c>
      <c r="X19" s="64">
        <f t="shared" si="4"/>
        <v>0.25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16" t="s">
        <v>125</v>
      </c>
      <c r="D20" s="154"/>
      <c r="E20" s="154"/>
      <c r="F20" s="155">
        <f t="shared" si="0"/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>
        <f t="shared" si="1"/>
        <v>0</v>
      </c>
      <c r="V20" s="156" t="e">
        <f t="shared" si="2"/>
        <v>#DIV/0!</v>
      </c>
      <c r="W20" s="156" t="e">
        <f t="shared" si="3"/>
        <v>#DIV/0!</v>
      </c>
      <c r="X20" s="156" t="e">
        <f t="shared" si="4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118" t="s">
        <v>161</v>
      </c>
      <c r="D21" s="57">
        <v>1</v>
      </c>
      <c r="E21" s="57">
        <v>4</v>
      </c>
      <c r="F21" s="52">
        <f t="shared" si="0"/>
        <v>4</v>
      </c>
      <c r="G21" s="57">
        <v>2</v>
      </c>
      <c r="H21" s="57">
        <v>3</v>
      </c>
      <c r="I21" s="57">
        <v>1</v>
      </c>
      <c r="J21" s="57">
        <v>1</v>
      </c>
      <c r="K21" s="57">
        <v>1</v>
      </c>
      <c r="L21" s="57"/>
      <c r="M21" s="57"/>
      <c r="N21" s="57"/>
      <c r="O21" s="57">
        <v>1</v>
      </c>
      <c r="P21" s="57"/>
      <c r="Q21" s="57"/>
      <c r="R21" s="57"/>
      <c r="S21" s="57"/>
      <c r="T21" s="57">
        <v>1</v>
      </c>
      <c r="U21" s="52">
        <f t="shared" si="1"/>
        <v>6</v>
      </c>
      <c r="V21" s="64">
        <f t="shared" si="2"/>
        <v>1.5</v>
      </c>
      <c r="W21" s="64">
        <f t="shared" si="3"/>
        <v>0.75</v>
      </c>
      <c r="X21" s="64">
        <f t="shared" si="4"/>
        <v>0.75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16" t="s">
        <v>127</v>
      </c>
      <c r="D22" s="154"/>
      <c r="E22" s="154"/>
      <c r="F22" s="155">
        <f t="shared" si="0"/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>
        <f t="shared" si="1"/>
        <v>0</v>
      </c>
      <c r="V22" s="156" t="e">
        <f t="shared" si="2"/>
        <v>#DIV/0!</v>
      </c>
      <c r="W22" s="156" t="e">
        <f t="shared" si="3"/>
        <v>#DIV/0!</v>
      </c>
      <c r="X22" s="156" t="e">
        <f t="shared" si="4"/>
        <v>#DIV/0!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16" t="s">
        <v>128</v>
      </c>
      <c r="D23" s="57">
        <v>1</v>
      </c>
      <c r="E23" s="57">
        <v>4</v>
      </c>
      <c r="F23" s="52">
        <f t="shared" si="0"/>
        <v>4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>
        <v>2</v>
      </c>
      <c r="S23" s="57"/>
      <c r="T23" s="57"/>
      <c r="U23" s="52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16" t="s">
        <v>129</v>
      </c>
      <c r="D24" s="57">
        <v>1</v>
      </c>
      <c r="E24" s="57">
        <v>4</v>
      </c>
      <c r="F24" s="52">
        <v>3</v>
      </c>
      <c r="G24" s="57"/>
      <c r="H24" s="57"/>
      <c r="I24" s="57"/>
      <c r="J24" s="57"/>
      <c r="K24" s="57"/>
      <c r="L24" s="57"/>
      <c r="M24" s="57">
        <v>1</v>
      </c>
      <c r="N24" s="57"/>
      <c r="O24" s="57"/>
      <c r="P24" s="57"/>
      <c r="Q24" s="57"/>
      <c r="R24" s="57"/>
      <c r="S24" s="57"/>
      <c r="T24" s="57"/>
      <c r="U24" s="52">
        <f t="shared" si="1"/>
        <v>0</v>
      </c>
      <c r="V24" s="64">
        <f t="shared" si="2"/>
        <v>0</v>
      </c>
      <c r="W24" s="64">
        <f t="shared" si="3"/>
        <v>0.25</v>
      </c>
      <c r="X24" s="64">
        <f t="shared" si="4"/>
        <v>0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16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6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16" t="s">
        <v>130</v>
      </c>
      <c r="D27" s="57">
        <v>1</v>
      </c>
      <c r="E27" s="57">
        <v>4</v>
      </c>
      <c r="F27" s="52">
        <f t="shared" si="0"/>
        <v>3</v>
      </c>
      <c r="G27" s="57">
        <v>1</v>
      </c>
      <c r="H27" s="57">
        <v>1</v>
      </c>
      <c r="I27" s="57">
        <v>1</v>
      </c>
      <c r="J27" s="57"/>
      <c r="K27" s="57"/>
      <c r="L27" s="57"/>
      <c r="M27" s="57">
        <v>1</v>
      </c>
      <c r="N27" s="57">
        <v>1</v>
      </c>
      <c r="O27" s="57"/>
      <c r="P27" s="57"/>
      <c r="Q27" s="57"/>
      <c r="R27" s="57"/>
      <c r="S27" s="57"/>
      <c r="T27" s="57">
        <v>1</v>
      </c>
      <c r="U27" s="52">
        <f t="shared" si="1"/>
        <v>1</v>
      </c>
      <c r="V27" s="64">
        <f t="shared" si="2"/>
        <v>0.33333333333333331</v>
      </c>
      <c r="W27" s="64">
        <f t="shared" si="3"/>
        <v>0.5</v>
      </c>
      <c r="X27" s="64">
        <f t="shared" si="4"/>
        <v>0.33333333333333331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16" t="s">
        <v>131</v>
      </c>
      <c r="D28" s="57">
        <v>1</v>
      </c>
      <c r="E28" s="57">
        <v>3</v>
      </c>
      <c r="F28" s="52">
        <f t="shared" si="0"/>
        <v>3</v>
      </c>
      <c r="G28" s="57"/>
      <c r="H28" s="57"/>
      <c r="I28" s="57"/>
      <c r="J28" s="57"/>
      <c r="K28" s="57"/>
      <c r="L28" s="57"/>
      <c r="M28" s="57"/>
      <c r="N28" s="57"/>
      <c r="O28" s="57">
        <v>1</v>
      </c>
      <c r="P28" s="57"/>
      <c r="Q28" s="57"/>
      <c r="R28" s="57">
        <v>1</v>
      </c>
      <c r="S28" s="57"/>
      <c r="T28" s="57"/>
      <c r="U28" s="52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16" t="s">
        <v>132</v>
      </c>
      <c r="D29" s="154"/>
      <c r="E29" s="154"/>
      <c r="F29" s="155">
        <f t="shared" si="0"/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AB29" s="213"/>
      <c r="AC29" s="213"/>
      <c r="AD29" s="29"/>
      <c r="AE29" s="44"/>
      <c r="AF29" s="31">
        <v>1</v>
      </c>
      <c r="AG29" s="31">
        <v>0</v>
      </c>
      <c r="AH29" s="31">
        <v>0</v>
      </c>
      <c r="AI29" s="46"/>
      <c r="AJ29" s="31">
        <v>5</v>
      </c>
      <c r="AK29" s="31">
        <v>0</v>
      </c>
      <c r="AL29" s="48"/>
      <c r="AM29" s="44"/>
      <c r="AN29" s="49">
        <f>SUM(H13:H34)/SUM(F13:F34)</f>
        <v>0.25</v>
      </c>
      <c r="AO29" s="58">
        <f>SUM(G41:G44)/SUM(E41:E44)*7</f>
        <v>0</v>
      </c>
      <c r="AQ29" s="11"/>
      <c r="AS29" s="11"/>
    </row>
    <row r="30" spans="1:45" x14ac:dyDescent="0.3">
      <c r="A30" s="92">
        <v>18</v>
      </c>
      <c r="B30" s="117">
        <v>21</v>
      </c>
      <c r="C30" s="16" t="s">
        <v>133</v>
      </c>
      <c r="D30" s="154"/>
      <c r="E30" s="154"/>
      <c r="F30" s="157"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7">
        <v>0</v>
      </c>
      <c r="V30" s="156" t="e">
        <v>#DIV/0!</v>
      </c>
      <c r="W30" s="156" t="e">
        <v>#DIV/0!</v>
      </c>
      <c r="X30" s="156" t="e">
        <v>#DIV/0!</v>
      </c>
      <c r="AB30" s="89"/>
      <c r="AC30" s="89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16" t="s">
        <v>134</v>
      </c>
      <c r="D31" s="57">
        <v>1</v>
      </c>
      <c r="E31" s="57">
        <v>3</v>
      </c>
      <c r="F31" s="164">
        <v>2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>
        <v>1</v>
      </c>
      <c r="R31" s="57"/>
      <c r="S31" s="57"/>
      <c r="T31" s="57"/>
      <c r="U31" s="164">
        <f t="shared" ref="U31" si="5">I31+2*J31+3*K31+4*L31</f>
        <v>0</v>
      </c>
      <c r="V31" s="64">
        <f t="shared" ref="V31" si="6">(I31+(2*J31)+(3*K31)+(4*L31))/F31</f>
        <v>0</v>
      </c>
      <c r="W31" s="64">
        <f t="shared" ref="W31" si="7">(H31+M31+P31)/(F31+M31+P31+Q31)</f>
        <v>0</v>
      </c>
      <c r="X31" s="64">
        <f t="shared" ref="X31" si="8">H31/F31</f>
        <v>0</v>
      </c>
      <c r="AB31" s="89"/>
      <c r="AC31" s="89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16" t="s">
        <v>135</v>
      </c>
      <c r="D32" s="154"/>
      <c r="E32" s="154"/>
      <c r="F32" s="157"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7">
        <v>0</v>
      </c>
      <c r="V32" s="156" t="e">
        <v>#DIV/0!</v>
      </c>
      <c r="W32" s="156" t="e">
        <v>#DIV/0!</v>
      </c>
      <c r="X32" s="156" t="e">
        <v>#DIV/0!</v>
      </c>
      <c r="AB32" s="89"/>
      <c r="AC32" s="89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16" t="s">
        <v>136</v>
      </c>
      <c r="D33" s="57">
        <v>1</v>
      </c>
      <c r="E33" s="57">
        <v>3</v>
      </c>
      <c r="F33" s="164">
        <f t="shared" ref="F33" si="9">E33-M33-P33-Q33</f>
        <v>3</v>
      </c>
      <c r="G33" s="57"/>
      <c r="H33" s="57">
        <v>2</v>
      </c>
      <c r="I33" s="57">
        <v>2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1</v>
      </c>
      <c r="U33" s="164">
        <f t="shared" ref="U33" si="10">I33+2*J33+3*K33+4*L33</f>
        <v>2</v>
      </c>
      <c r="V33" s="64">
        <f t="shared" ref="V33" si="11">(I33+(2*J33)+(3*K33)+(4*L33))/F33</f>
        <v>0.66666666666666663</v>
      </c>
      <c r="W33" s="64">
        <f t="shared" ref="W33" si="12">(H33+M33+P33)/(F33+M33+P33+Q33)</f>
        <v>0.66666666666666663</v>
      </c>
      <c r="X33" s="64">
        <f t="shared" ref="X33" si="13">H33/F33</f>
        <v>0.66666666666666663</v>
      </c>
      <c r="AB33" s="89"/>
      <c r="AC33" s="89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16" t="s">
        <v>137</v>
      </c>
      <c r="D34" s="154"/>
      <c r="E34" s="154"/>
      <c r="F34" s="157"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7">
        <v>0</v>
      </c>
      <c r="V34" s="156" t="e">
        <v>#DIV/0!</v>
      </c>
      <c r="W34" s="156" t="e">
        <v>#DIV/0!</v>
      </c>
      <c r="X34" s="156" t="e">
        <v>#DIV/0!</v>
      </c>
      <c r="AB34" s="89"/>
      <c r="AC34" s="89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118"/>
      <c r="D35" s="154"/>
      <c r="E35" s="154"/>
      <c r="F35" s="157"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7">
        <v>0</v>
      </c>
      <c r="V35" s="156" t="e">
        <v>#DIV/0!</v>
      </c>
      <c r="W35" s="156" t="e">
        <v>#DIV/0!</v>
      </c>
      <c r="X35" s="156" t="e">
        <v>#DIV/0!</v>
      </c>
    </row>
    <row r="36" spans="1:45" x14ac:dyDescent="0.3">
      <c r="A36" s="92">
        <v>24</v>
      </c>
      <c r="B36" s="162" t="s">
        <v>160</v>
      </c>
      <c r="C36" s="118"/>
      <c r="D36" s="154"/>
      <c r="E36" s="154"/>
      <c r="F36" s="157"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7">
        <v>0</v>
      </c>
      <c r="V36" s="156" t="e">
        <v>#DIV/0!</v>
      </c>
      <c r="W36" s="156" t="e">
        <v>#DIV/0!</v>
      </c>
      <c r="X36" s="156" t="e"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118"/>
      <c r="D37" s="154"/>
      <c r="E37" s="154"/>
      <c r="F37" s="157"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7">
        <v>0</v>
      </c>
      <c r="V37" s="156" t="e">
        <v>#DIV/0!</v>
      </c>
      <c r="W37" s="156" t="e">
        <v>#DIV/0!</v>
      </c>
      <c r="X37" s="156" t="e"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</row>
    <row r="39" spans="1:45" x14ac:dyDescent="0.3">
      <c r="A39" s="92"/>
      <c r="B39" s="75" t="s">
        <v>27</v>
      </c>
      <c r="C39" s="17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92"/>
      <c r="B40" s="121" t="s">
        <v>11</v>
      </c>
      <c r="C40" s="19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92">
        <v>1</v>
      </c>
      <c r="B41" s="117">
        <v>6</v>
      </c>
      <c r="C41" s="16" t="s">
        <v>119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73"/>
      <c r="V41" s="38"/>
      <c r="W41" s="38"/>
      <c r="X41" s="72"/>
    </row>
    <row r="42" spans="1:45" x14ac:dyDescent="0.3">
      <c r="A42" s="92">
        <v>2</v>
      </c>
      <c r="B42" s="117">
        <v>8</v>
      </c>
      <c r="C42" s="16" t="s">
        <v>126</v>
      </c>
      <c r="D42" s="57">
        <v>1</v>
      </c>
      <c r="E42" s="67">
        <v>7</v>
      </c>
      <c r="F42" s="57">
        <v>0</v>
      </c>
      <c r="G42" s="57">
        <v>0</v>
      </c>
      <c r="H42" s="57">
        <v>25</v>
      </c>
      <c r="I42" s="57">
        <v>1</v>
      </c>
      <c r="J42" s="57">
        <v>0</v>
      </c>
      <c r="K42" s="57">
        <v>2</v>
      </c>
      <c r="L42" s="57">
        <v>0</v>
      </c>
      <c r="M42" s="57">
        <v>2</v>
      </c>
      <c r="N42" s="57">
        <v>15</v>
      </c>
      <c r="O42" s="57">
        <v>1</v>
      </c>
      <c r="P42" s="57">
        <v>0</v>
      </c>
      <c r="Q42" s="57">
        <v>1</v>
      </c>
      <c r="R42" s="57">
        <v>0</v>
      </c>
      <c r="S42" s="64">
        <f>I42/(H42-K42-M4)</f>
        <v>4.3478260869565216E-2</v>
      </c>
      <c r="T42" s="68">
        <f>G42/E42*7</f>
        <v>0</v>
      </c>
      <c r="U42" s="73"/>
      <c r="V42" s="38"/>
      <c r="W42" s="38"/>
      <c r="X42" s="72"/>
    </row>
    <row r="43" spans="1:45" x14ac:dyDescent="0.3">
      <c r="A43" s="92">
        <v>3</v>
      </c>
      <c r="B43" s="117">
        <v>55</v>
      </c>
      <c r="C43" s="16" t="s">
        <v>130</v>
      </c>
      <c r="D43" s="154"/>
      <c r="E43" s="165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6" t="e">
        <f>I43/(H43-K43-M5)</f>
        <v>#DIV/0!</v>
      </c>
      <c r="T43" s="158" t="e">
        <f>G43/E43*7</f>
        <v>#DIV/0!</v>
      </c>
      <c r="U43" s="73"/>
      <c r="V43" s="38"/>
      <c r="W43" s="38"/>
      <c r="X43" s="72"/>
    </row>
    <row r="44" spans="1:45" x14ac:dyDescent="0.3">
      <c r="A44" s="92">
        <v>4</v>
      </c>
      <c r="B44" s="117">
        <v>43</v>
      </c>
      <c r="C44" s="16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7" t="e">
        <f>I44/(H44-K44-M6)</f>
        <v>#DIV/0!</v>
      </c>
      <c r="T44" s="157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45"/>
      <c r="C45" s="1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topLeftCell="V7" zoomScaleNormal="100" workbookViewId="0">
      <selection activeCell="AO29" sqref="AO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90"/>
    <col min="29" max="29" width="12.6640625" style="90" customWidth="1"/>
    <col min="30" max="38" width="9.109375" style="90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91" customFormat="1" ht="15.75" customHeight="1" x14ac:dyDescent="0.25">
      <c r="A5" s="5"/>
      <c r="B5" s="6"/>
      <c r="C5" s="91" t="s">
        <v>0</v>
      </c>
      <c r="E5" s="232">
        <v>41458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41460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90"/>
      <c r="AH5" s="90"/>
      <c r="AI5" s="90"/>
      <c r="AJ5" s="90"/>
      <c r="AK5" s="90"/>
      <c r="AL5" s="90"/>
      <c r="AN5" s="188" t="s">
        <v>80</v>
      </c>
      <c r="AO5" s="189"/>
      <c r="AP5" s="189"/>
      <c r="AQ5" s="189"/>
      <c r="AR5" s="190"/>
    </row>
    <row r="6" spans="1:45" s="91" customFormat="1" x14ac:dyDescent="0.3">
      <c r="A6" s="5"/>
      <c r="B6" s="6"/>
      <c r="C6" s="91" t="s">
        <v>2</v>
      </c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156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4"/>
      <c r="AN6" s="191"/>
      <c r="AO6" s="192"/>
      <c r="AP6" s="192"/>
      <c r="AQ6" s="192"/>
      <c r="AR6" s="193"/>
      <c r="AS6" s="4"/>
    </row>
    <row r="7" spans="1:45" s="91" customFormat="1" x14ac:dyDescent="0.3">
      <c r="A7" s="5"/>
      <c r="B7" s="6"/>
      <c r="C7" s="91" t="s">
        <v>4</v>
      </c>
      <c r="E7" s="231" t="s">
        <v>157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90"/>
      <c r="AM7" s="4"/>
      <c r="AN7" s="4"/>
      <c r="AO7" s="4"/>
      <c r="AP7" s="4"/>
      <c r="AQ7" s="4"/>
      <c r="AR7" s="4"/>
      <c r="AS7" s="4"/>
    </row>
    <row r="8" spans="1:45" s="91" customFormat="1" x14ac:dyDescent="0.3">
      <c r="A8" s="5"/>
      <c r="B8" s="6"/>
      <c r="C8" s="91" t="s">
        <v>6</v>
      </c>
      <c r="E8" s="231" t="s">
        <v>157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7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90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91" customFormat="1" x14ac:dyDescent="0.3">
      <c r="A9" s="5"/>
      <c r="B9" s="6"/>
      <c r="C9" s="91" t="s">
        <v>8</v>
      </c>
      <c r="E9" s="230" t="s">
        <v>158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159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90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16" t="s">
        <v>120</v>
      </c>
      <c r="D13" s="57">
        <v>1</v>
      </c>
      <c r="E13" s="57">
        <v>0</v>
      </c>
      <c r="F13" s="52">
        <f>E13-M13-P13-Q13</f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2">
        <f>I13+2*J13+3*K13+4*L13</f>
        <v>0</v>
      </c>
      <c r="V13" s="64" t="e">
        <f>(I13+(2*J13)+(3*K13)+(4*L13))/F13</f>
        <v>#DIV/0!</v>
      </c>
      <c r="W13" s="64" t="e">
        <f>(H13+M13+P13)/(F13+M13+P13+Q13)</f>
        <v>#DIV/0!</v>
      </c>
      <c r="X13" s="64" t="e">
        <f>H13/F13</f>
        <v>#DIV/0!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16" t="s">
        <v>119</v>
      </c>
      <c r="D14" s="57">
        <v>1</v>
      </c>
      <c r="E14" s="57">
        <v>2</v>
      </c>
      <c r="F14" s="52">
        <f t="shared" ref="F14:F34" si="0">E14-M14-P14-Q14</f>
        <v>2</v>
      </c>
      <c r="G14" s="57"/>
      <c r="H14" s="57">
        <v>1</v>
      </c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>
        <f t="shared" ref="U14:U34" si="1">I14+2*J14+3*K14+4*L14</f>
        <v>1</v>
      </c>
      <c r="V14" s="64">
        <f t="shared" ref="V14:V34" si="2">(I14+(2*J14)+(3*K14)+(4*L14))/F14</f>
        <v>0.5</v>
      </c>
      <c r="W14" s="64">
        <f t="shared" ref="W14:W34" si="3">(H14+M14+P14)/(F14+M14+P14+Q14)</f>
        <v>0.5</v>
      </c>
      <c r="X14" s="64">
        <f t="shared" ref="X14:X34" si="4">H14/F14</f>
        <v>0.5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16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si="1"/>
        <v>0</v>
      </c>
      <c r="V15" s="156" t="e">
        <f t="shared" si="2"/>
        <v>#DIV/0!</v>
      </c>
      <c r="W15" s="156" t="e">
        <f t="shared" si="3"/>
        <v>#DIV/0!</v>
      </c>
      <c r="X15" s="156" t="e">
        <f t="shared" si="4"/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16" t="s">
        <v>111</v>
      </c>
      <c r="D16" s="57">
        <v>1</v>
      </c>
      <c r="E16" s="57">
        <v>3</v>
      </c>
      <c r="F16" s="52">
        <f t="shared" si="0"/>
        <v>3</v>
      </c>
      <c r="G16" s="57">
        <v>1</v>
      </c>
      <c r="H16" s="57"/>
      <c r="I16" s="57"/>
      <c r="J16" s="57"/>
      <c r="K16" s="57"/>
      <c r="L16" s="57"/>
      <c r="M16" s="57"/>
      <c r="N16" s="57">
        <v>1</v>
      </c>
      <c r="O16" s="57"/>
      <c r="P16" s="57"/>
      <c r="Q16" s="57"/>
      <c r="R16" s="57"/>
      <c r="S16" s="57"/>
      <c r="T16" s="57"/>
      <c r="U16" s="52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16" t="s">
        <v>122</v>
      </c>
      <c r="D17" s="57">
        <v>1</v>
      </c>
      <c r="E17" s="57">
        <v>3</v>
      </c>
      <c r="F17" s="52">
        <v>2</v>
      </c>
      <c r="G17" s="57"/>
      <c r="H17" s="57">
        <v>2</v>
      </c>
      <c r="I17" s="57">
        <v>1</v>
      </c>
      <c r="J17" s="57">
        <v>1</v>
      </c>
      <c r="K17" s="57"/>
      <c r="L17" s="57"/>
      <c r="M17" s="57"/>
      <c r="N17" s="57"/>
      <c r="O17" s="57"/>
      <c r="P17" s="57">
        <v>1</v>
      </c>
      <c r="Q17" s="57"/>
      <c r="R17" s="57"/>
      <c r="S17" s="57"/>
      <c r="T17" s="57">
        <v>1</v>
      </c>
      <c r="U17" s="52">
        <f t="shared" si="1"/>
        <v>3</v>
      </c>
      <c r="V17" s="64">
        <f t="shared" si="2"/>
        <v>1.5</v>
      </c>
      <c r="W17" s="64">
        <f t="shared" si="3"/>
        <v>1</v>
      </c>
      <c r="X17" s="64">
        <f t="shared" si="4"/>
        <v>1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16" t="s">
        <v>123</v>
      </c>
      <c r="D18" s="57">
        <v>1</v>
      </c>
      <c r="E18" s="57">
        <v>1</v>
      </c>
      <c r="F18" s="52">
        <v>0</v>
      </c>
      <c r="G18" s="57"/>
      <c r="H18" s="57"/>
      <c r="I18" s="57"/>
      <c r="J18" s="57"/>
      <c r="K18" s="57"/>
      <c r="L18" s="57"/>
      <c r="M18" s="57">
        <v>1</v>
      </c>
      <c r="N18" s="57"/>
      <c r="O18" s="57"/>
      <c r="P18" s="57"/>
      <c r="Q18" s="57"/>
      <c r="R18" s="57"/>
      <c r="S18" s="57"/>
      <c r="T18" s="57"/>
      <c r="U18" s="52">
        <f t="shared" si="1"/>
        <v>0</v>
      </c>
      <c r="V18" s="64" t="e">
        <f t="shared" si="2"/>
        <v>#DIV/0!</v>
      </c>
      <c r="W18" s="64">
        <f t="shared" si="3"/>
        <v>1</v>
      </c>
      <c r="X18" s="64" t="e">
        <f t="shared" si="4"/>
        <v>#DIV/0!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16" t="s">
        <v>124</v>
      </c>
      <c r="D19" s="57">
        <v>1</v>
      </c>
      <c r="E19" s="57">
        <v>3</v>
      </c>
      <c r="F19" s="52">
        <f t="shared" si="0"/>
        <v>3</v>
      </c>
      <c r="G19" s="57"/>
      <c r="H19" s="57"/>
      <c r="I19" s="57"/>
      <c r="J19" s="57"/>
      <c r="K19" s="57"/>
      <c r="L19" s="57"/>
      <c r="M19" s="57"/>
      <c r="N19" s="57">
        <v>1</v>
      </c>
      <c r="O19" s="57">
        <v>1</v>
      </c>
      <c r="P19" s="57"/>
      <c r="Q19" s="57"/>
      <c r="R19" s="57"/>
      <c r="S19" s="57"/>
      <c r="T19" s="57"/>
      <c r="U19" s="52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16" t="s">
        <v>125</v>
      </c>
      <c r="D20" s="57">
        <v>1</v>
      </c>
      <c r="E20" s="57">
        <v>3</v>
      </c>
      <c r="F20" s="52">
        <f t="shared" si="0"/>
        <v>3</v>
      </c>
      <c r="G20" s="57"/>
      <c r="H20" s="57"/>
      <c r="I20" s="57"/>
      <c r="J20" s="57"/>
      <c r="K20" s="57"/>
      <c r="L20" s="57"/>
      <c r="M20" s="57"/>
      <c r="N20" s="57"/>
      <c r="O20" s="57">
        <v>1</v>
      </c>
      <c r="P20" s="57"/>
      <c r="Q20" s="57"/>
      <c r="R20" s="57">
        <v>1</v>
      </c>
      <c r="S20" s="57"/>
      <c r="T20" s="57"/>
      <c r="U20" s="52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118" t="s">
        <v>161</v>
      </c>
      <c r="D21" s="57">
        <v>1</v>
      </c>
      <c r="E21" s="57">
        <v>3</v>
      </c>
      <c r="F21" s="52">
        <f t="shared" si="0"/>
        <v>3</v>
      </c>
      <c r="G21" s="57"/>
      <c r="H21" s="57">
        <v>1</v>
      </c>
      <c r="I21" s="57"/>
      <c r="J21" s="57">
        <v>1</v>
      </c>
      <c r="K21" s="57"/>
      <c r="L21" s="57"/>
      <c r="M21" s="57"/>
      <c r="N21" s="57"/>
      <c r="O21" s="57"/>
      <c r="P21" s="57"/>
      <c r="Q21" s="57"/>
      <c r="R21" s="57">
        <v>1</v>
      </c>
      <c r="S21" s="57"/>
      <c r="T21" s="57"/>
      <c r="U21" s="52">
        <f t="shared" si="1"/>
        <v>2</v>
      </c>
      <c r="V21" s="64">
        <f t="shared" si="2"/>
        <v>0.66666666666666663</v>
      </c>
      <c r="W21" s="64">
        <f t="shared" si="3"/>
        <v>0.33333333333333331</v>
      </c>
      <c r="X21" s="64">
        <f t="shared" si="4"/>
        <v>0.33333333333333331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16" t="s">
        <v>127</v>
      </c>
      <c r="D22" s="57">
        <v>1</v>
      </c>
      <c r="E22" s="57">
        <v>4</v>
      </c>
      <c r="F22" s="52">
        <f t="shared" si="0"/>
        <v>4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>
        <v>1</v>
      </c>
      <c r="S22" s="57"/>
      <c r="T22" s="57"/>
      <c r="U22" s="52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16" t="s">
        <v>128</v>
      </c>
      <c r="D23" s="57">
        <v>1</v>
      </c>
      <c r="E23" s="57">
        <v>3</v>
      </c>
      <c r="F23" s="52">
        <f t="shared" si="0"/>
        <v>3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>
        <v>1</v>
      </c>
      <c r="S23" s="57"/>
      <c r="T23" s="57"/>
      <c r="U23" s="52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16" t="s">
        <v>129</v>
      </c>
      <c r="D24" s="154"/>
      <c r="E24" s="154"/>
      <c r="F24" s="155">
        <f t="shared" si="0"/>
        <v>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>
        <f t="shared" si="1"/>
        <v>0</v>
      </c>
      <c r="V24" s="156" t="e">
        <f t="shared" si="2"/>
        <v>#DIV/0!</v>
      </c>
      <c r="W24" s="156" t="e">
        <f t="shared" si="3"/>
        <v>#DIV/0!</v>
      </c>
      <c r="X24" s="156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16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6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16" t="s">
        <v>130</v>
      </c>
      <c r="D27" s="154"/>
      <c r="E27" s="154"/>
      <c r="F27" s="155">
        <f t="shared" si="0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>
        <f t="shared" si="1"/>
        <v>0</v>
      </c>
      <c r="V27" s="156" t="e">
        <f t="shared" si="2"/>
        <v>#DIV/0!</v>
      </c>
      <c r="W27" s="156" t="e">
        <f t="shared" si="3"/>
        <v>#DIV/0!</v>
      </c>
      <c r="X27" s="156" t="e">
        <f t="shared" si="4"/>
        <v>#DIV/0!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16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16" t="s">
        <v>132</v>
      </c>
      <c r="D29" s="57">
        <v>1</v>
      </c>
      <c r="E29" s="57">
        <v>1</v>
      </c>
      <c r="F29" s="52">
        <f t="shared" si="0"/>
        <v>1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2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  <c r="AB29" s="213"/>
      <c r="AC29" s="213"/>
      <c r="AD29" s="29"/>
      <c r="AE29" s="44"/>
      <c r="AF29" s="31">
        <v>0</v>
      </c>
      <c r="AG29" s="31">
        <v>1</v>
      </c>
      <c r="AH29" s="31">
        <v>0</v>
      </c>
      <c r="AI29" s="46"/>
      <c r="AJ29" s="31">
        <v>1</v>
      </c>
      <c r="AK29" s="31">
        <v>4</v>
      </c>
      <c r="AL29" s="48"/>
      <c r="AM29" s="44"/>
      <c r="AN29" s="49">
        <f>SUM(H13:H34)/SUM(F13:F34)</f>
        <v>0.16</v>
      </c>
      <c r="AO29" s="58">
        <f>SUM(G41:G44)/SUM(E41:E44)*7</f>
        <v>4</v>
      </c>
      <c r="AQ29" s="11"/>
      <c r="AS29" s="11"/>
    </row>
    <row r="30" spans="1:45" x14ac:dyDescent="0.3">
      <c r="A30" s="92">
        <v>18</v>
      </c>
      <c r="B30" s="117">
        <v>21</v>
      </c>
      <c r="C30" s="16" t="s">
        <v>133</v>
      </c>
      <c r="D30" s="154"/>
      <c r="E30" s="154"/>
      <c r="F30" s="157">
        <f t="shared" si="0"/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7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AB30" s="89"/>
      <c r="AC30" s="89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16" t="s">
        <v>134</v>
      </c>
      <c r="D31" s="57">
        <v>1</v>
      </c>
      <c r="E31" s="57">
        <v>3</v>
      </c>
      <c r="F31" s="164">
        <f t="shared" si="0"/>
        <v>1</v>
      </c>
      <c r="G31" s="57"/>
      <c r="H31" s="57"/>
      <c r="I31" s="57"/>
      <c r="J31" s="57"/>
      <c r="K31" s="57"/>
      <c r="L31" s="57"/>
      <c r="M31" s="57">
        <v>2</v>
      </c>
      <c r="N31" s="57"/>
      <c r="O31" s="57"/>
      <c r="P31" s="57"/>
      <c r="Q31" s="57"/>
      <c r="R31" s="57">
        <v>1</v>
      </c>
      <c r="S31" s="57"/>
      <c r="T31" s="57"/>
      <c r="U31" s="164">
        <f t="shared" si="1"/>
        <v>0</v>
      </c>
      <c r="V31" s="64">
        <f t="shared" si="2"/>
        <v>0</v>
      </c>
      <c r="W31" s="64">
        <f t="shared" si="3"/>
        <v>0.66666666666666663</v>
      </c>
      <c r="X31" s="64">
        <f t="shared" si="4"/>
        <v>0</v>
      </c>
      <c r="AB31" s="89"/>
      <c r="AC31" s="89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16" t="s">
        <v>135</v>
      </c>
      <c r="D32" s="154"/>
      <c r="E32" s="154"/>
      <c r="F32" s="157">
        <f t="shared" si="0"/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7">
        <f t="shared" si="1"/>
        <v>0</v>
      </c>
      <c r="V32" s="156" t="e">
        <f t="shared" si="2"/>
        <v>#DIV/0!</v>
      </c>
      <c r="W32" s="156" t="e">
        <f t="shared" si="3"/>
        <v>#DIV/0!</v>
      </c>
      <c r="X32" s="156" t="e">
        <f t="shared" si="4"/>
        <v>#DIV/0!</v>
      </c>
      <c r="AB32" s="89"/>
      <c r="AC32" s="89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16" t="s">
        <v>136</v>
      </c>
      <c r="D33" s="154"/>
      <c r="E33" s="154"/>
      <c r="F33" s="157">
        <f t="shared" si="0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7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AB33" s="89"/>
      <c r="AC33" s="89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16" t="s">
        <v>137</v>
      </c>
      <c r="D34" s="154"/>
      <c r="E34" s="154"/>
      <c r="F34" s="157">
        <f t="shared" si="0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7">
        <f t="shared" si="1"/>
        <v>0</v>
      </c>
      <c r="V34" s="156" t="e">
        <f t="shared" si="2"/>
        <v>#DIV/0!</v>
      </c>
      <c r="W34" s="156" t="e">
        <f t="shared" si="3"/>
        <v>#DIV/0!</v>
      </c>
      <c r="X34" s="156" t="e">
        <f t="shared" si="4"/>
        <v>#DIV/0!</v>
      </c>
      <c r="AB34" s="89"/>
      <c r="AC34" s="89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118"/>
      <c r="D35" s="154"/>
      <c r="E35" s="154"/>
      <c r="F35" s="157">
        <f t="shared" ref="F35:F37" si="5">E35-M35-P35-Q35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7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92">
        <v>24</v>
      </c>
      <c r="B36" s="162" t="s">
        <v>160</v>
      </c>
      <c r="C36" s="118"/>
      <c r="D36" s="154"/>
      <c r="E36" s="154"/>
      <c r="F36" s="157">
        <f t="shared" si="5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7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118"/>
      <c r="D37" s="154"/>
      <c r="E37" s="154"/>
      <c r="F37" s="157">
        <f t="shared" si="5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7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11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7"/>
      <c r="W38" s="147"/>
      <c r="X38" s="147"/>
    </row>
    <row r="39" spans="1:45" x14ac:dyDescent="0.3">
      <c r="A39" s="92"/>
      <c r="B39" s="75" t="s">
        <v>27</v>
      </c>
      <c r="C39" s="17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92"/>
      <c r="B40" s="121" t="s">
        <v>11</v>
      </c>
      <c r="C40" s="19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92">
        <v>1</v>
      </c>
      <c r="B41" s="117">
        <v>6</v>
      </c>
      <c r="C41" s="16" t="s">
        <v>119</v>
      </c>
      <c r="D41" s="57">
        <v>1</v>
      </c>
      <c r="E41" s="67">
        <v>5</v>
      </c>
      <c r="F41" s="57">
        <v>4</v>
      </c>
      <c r="G41" s="57">
        <v>3</v>
      </c>
      <c r="H41" s="57">
        <v>21</v>
      </c>
      <c r="I41" s="57">
        <v>3</v>
      </c>
      <c r="J41" s="57">
        <v>0</v>
      </c>
      <c r="K41" s="57">
        <v>1</v>
      </c>
      <c r="L41" s="57">
        <v>0</v>
      </c>
      <c r="M41" s="57">
        <v>0</v>
      </c>
      <c r="N41" s="57">
        <v>5</v>
      </c>
      <c r="O41" s="57">
        <v>0</v>
      </c>
      <c r="P41" s="57">
        <v>1</v>
      </c>
      <c r="Q41" s="57">
        <v>0</v>
      </c>
      <c r="R41" s="57">
        <v>0</v>
      </c>
      <c r="S41" s="64">
        <f>I41/(H41-K41-M3)</f>
        <v>0.15</v>
      </c>
      <c r="T41" s="68">
        <f>G41/E41*7</f>
        <v>4.2</v>
      </c>
      <c r="U41" s="73"/>
      <c r="V41" s="38"/>
      <c r="W41" s="38"/>
      <c r="X41" s="72"/>
    </row>
    <row r="42" spans="1:45" x14ac:dyDescent="0.3">
      <c r="A42" s="92">
        <v>2</v>
      </c>
      <c r="B42" s="117">
        <v>8</v>
      </c>
      <c r="C42" s="16" t="s">
        <v>126</v>
      </c>
      <c r="D42" s="57">
        <v>1</v>
      </c>
      <c r="E42" s="67">
        <v>2</v>
      </c>
      <c r="F42" s="57">
        <v>1</v>
      </c>
      <c r="G42" s="57">
        <v>1</v>
      </c>
      <c r="H42" s="57">
        <v>10</v>
      </c>
      <c r="I42" s="57">
        <v>1</v>
      </c>
      <c r="J42" s="57">
        <v>0</v>
      </c>
      <c r="K42" s="57">
        <v>2</v>
      </c>
      <c r="L42" s="57">
        <v>0</v>
      </c>
      <c r="M42" s="57">
        <v>0</v>
      </c>
      <c r="N42" s="57">
        <v>3</v>
      </c>
      <c r="O42" s="57">
        <v>0</v>
      </c>
      <c r="P42" s="57">
        <v>0</v>
      </c>
      <c r="Q42" s="57">
        <v>0</v>
      </c>
      <c r="R42" s="57">
        <v>0</v>
      </c>
      <c r="S42" s="64">
        <f>I42/(H42-K42-M4)</f>
        <v>0.125</v>
      </c>
      <c r="T42" s="68">
        <f>G42/E42*7</f>
        <v>3.5</v>
      </c>
      <c r="U42" s="73"/>
      <c r="V42" s="38"/>
      <c r="W42" s="38"/>
      <c r="X42" s="72"/>
    </row>
    <row r="43" spans="1:45" x14ac:dyDescent="0.3">
      <c r="A43" s="92">
        <v>3</v>
      </c>
      <c r="B43" s="117">
        <v>55</v>
      </c>
      <c r="C43" s="16" t="s">
        <v>130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69" t="e">
        <f>I43/(H43-K43-M5)</f>
        <v>#DIV/0!</v>
      </c>
      <c r="T43" s="169" t="e">
        <f>G43/E43*7</f>
        <v>#DIV/0!</v>
      </c>
      <c r="U43" s="73"/>
      <c r="V43" s="38"/>
      <c r="W43" s="38"/>
      <c r="X43" s="72"/>
    </row>
    <row r="44" spans="1:45" x14ac:dyDescent="0.3">
      <c r="A44" s="92">
        <v>4</v>
      </c>
      <c r="B44" s="117">
        <v>43</v>
      </c>
      <c r="C44" s="16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69" t="e">
        <f>I44/(H44-K44-M6)</f>
        <v>#DIV/0!</v>
      </c>
      <c r="T44" s="169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45"/>
      <c r="C45" s="1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scale="70" orientation="landscape" verticalDpi="300" r:id="rId1"/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4" width="6.6640625" style="2" customWidth="1"/>
    <col min="25" max="25" width="1.6640625" style="2" customWidth="1"/>
    <col min="26" max="26" width="3.33203125" style="2" customWidth="1"/>
    <col min="27" max="27" width="5.88671875" style="18" customWidth="1"/>
    <col min="28" max="28" width="9.109375" style="101"/>
    <col min="29" max="29" width="12.6640625" style="101" customWidth="1"/>
    <col min="30" max="38" width="9.109375" style="101"/>
    <col min="39" max="39" width="6.6640625" style="2" customWidth="1"/>
    <col min="40" max="40" width="8.33203125" style="2" customWidth="1"/>
    <col min="41" max="41" width="23.6640625" style="2" bestFit="1" customWidth="1"/>
    <col min="42" max="42" width="5" style="2" customWidth="1"/>
    <col min="43" max="43" width="6" style="2" bestFit="1" customWidth="1"/>
    <col min="44" max="44" width="24.5546875" style="2" bestFit="1" customWidth="1"/>
    <col min="45" max="45" width="4.5546875" style="2" customWidth="1"/>
    <col min="46" max="16384" width="9.109375" style="2"/>
  </cols>
  <sheetData>
    <row r="2" spans="1:45" ht="15.6" customHeight="1" x14ac:dyDescent="0.3">
      <c r="B2" s="196" t="s">
        <v>98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45" ht="15.6" customHeight="1" x14ac:dyDescent="0.3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</row>
    <row r="4" spans="1:45" ht="15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207" t="s">
        <v>81</v>
      </c>
      <c r="AC4" s="207"/>
      <c r="AD4" s="207"/>
      <c r="AE4" s="207"/>
      <c r="AF4" s="207"/>
    </row>
    <row r="5" spans="1:45" s="99" customFormat="1" ht="15.75" customHeight="1" x14ac:dyDescent="0.25">
      <c r="A5" s="5"/>
      <c r="B5" s="6"/>
      <c r="C5" s="99" t="s">
        <v>0</v>
      </c>
      <c r="E5" s="232">
        <v>41460</v>
      </c>
      <c r="F5" s="232"/>
      <c r="G5" s="231"/>
      <c r="H5" s="231"/>
      <c r="I5" s="231"/>
      <c r="J5" s="231"/>
      <c r="K5" s="231"/>
      <c r="L5" s="202" t="s">
        <v>1</v>
      </c>
      <c r="M5" s="202"/>
      <c r="N5" s="202"/>
      <c r="O5" s="202"/>
      <c r="P5" s="232">
        <v>41471</v>
      </c>
      <c r="Q5" s="231"/>
      <c r="R5" s="231"/>
      <c r="S5" s="231"/>
      <c r="T5" s="231"/>
      <c r="U5" s="231"/>
      <c r="V5" s="231"/>
      <c r="W5" s="231"/>
      <c r="X5" s="231"/>
      <c r="Y5" s="231"/>
      <c r="AA5" s="18"/>
      <c r="AB5" s="207"/>
      <c r="AC5" s="207"/>
      <c r="AD5" s="207"/>
      <c r="AE5" s="207"/>
      <c r="AF5" s="207"/>
      <c r="AG5" s="101"/>
      <c r="AH5" s="101"/>
      <c r="AI5" s="101"/>
      <c r="AJ5" s="101"/>
      <c r="AK5" s="101"/>
      <c r="AL5" s="101"/>
      <c r="AN5" s="188" t="s">
        <v>80</v>
      </c>
      <c r="AO5" s="189"/>
      <c r="AP5" s="189"/>
      <c r="AQ5" s="189"/>
      <c r="AR5" s="190"/>
    </row>
    <row r="6" spans="1:45" s="99" customFormat="1" x14ac:dyDescent="0.3">
      <c r="A6" s="5"/>
      <c r="B6" s="6"/>
      <c r="C6" s="99" t="s">
        <v>2</v>
      </c>
      <c r="E6" s="231" t="s">
        <v>107</v>
      </c>
      <c r="F6" s="231"/>
      <c r="G6" s="231"/>
      <c r="H6" s="231"/>
      <c r="I6" s="231"/>
      <c r="J6" s="231"/>
      <c r="K6" s="231"/>
      <c r="L6" s="202" t="s">
        <v>3</v>
      </c>
      <c r="M6" s="202"/>
      <c r="N6" s="202"/>
      <c r="O6" s="202"/>
      <c r="P6" s="231" t="s">
        <v>111</v>
      </c>
      <c r="Q6" s="231"/>
      <c r="R6" s="231"/>
      <c r="S6" s="231"/>
      <c r="T6" s="231"/>
      <c r="U6" s="231"/>
      <c r="V6" s="231"/>
      <c r="W6" s="231"/>
      <c r="X6" s="231"/>
      <c r="Y6" s="231"/>
      <c r="Z6" s="4"/>
      <c r="AA6" s="1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4"/>
      <c r="AN6" s="191"/>
      <c r="AO6" s="192"/>
      <c r="AP6" s="192"/>
      <c r="AQ6" s="192"/>
      <c r="AR6" s="193"/>
      <c r="AS6" s="4"/>
    </row>
    <row r="7" spans="1:45" s="99" customFormat="1" x14ac:dyDescent="0.3">
      <c r="A7" s="5"/>
      <c r="B7" s="6"/>
      <c r="C7" s="99" t="s">
        <v>4</v>
      </c>
      <c r="E7" s="231" t="s">
        <v>162</v>
      </c>
      <c r="F7" s="231"/>
      <c r="G7" s="231"/>
      <c r="H7" s="231"/>
      <c r="I7" s="231"/>
      <c r="J7" s="231"/>
      <c r="K7" s="231"/>
      <c r="L7" s="202" t="s">
        <v>5</v>
      </c>
      <c r="M7" s="202"/>
      <c r="N7" s="202"/>
      <c r="O7" s="202"/>
      <c r="P7" s="231" t="s">
        <v>107</v>
      </c>
      <c r="Q7" s="231"/>
      <c r="R7" s="231"/>
      <c r="S7" s="231"/>
      <c r="T7" s="231"/>
      <c r="U7" s="231"/>
      <c r="V7" s="231"/>
      <c r="W7" s="231"/>
      <c r="X7" s="231"/>
      <c r="Y7" s="231"/>
      <c r="Z7" s="4"/>
      <c r="AA7" s="18" t="s">
        <v>82</v>
      </c>
      <c r="AB7" s="204" t="s">
        <v>100</v>
      </c>
      <c r="AC7" s="205"/>
      <c r="AD7" s="205"/>
      <c r="AE7" s="205"/>
      <c r="AF7" s="205"/>
      <c r="AG7" s="205"/>
      <c r="AH7" s="205"/>
      <c r="AI7" s="205"/>
      <c r="AJ7" s="205"/>
      <c r="AK7" s="206"/>
      <c r="AL7" s="101"/>
      <c r="AM7" s="4"/>
      <c r="AN7" s="4"/>
      <c r="AO7" s="4"/>
      <c r="AP7" s="4"/>
      <c r="AQ7" s="4"/>
      <c r="AR7" s="4"/>
      <c r="AS7" s="4"/>
    </row>
    <row r="8" spans="1:45" s="99" customFormat="1" x14ac:dyDescent="0.3">
      <c r="A8" s="5"/>
      <c r="B8" s="6"/>
      <c r="C8" s="99" t="s">
        <v>6</v>
      </c>
      <c r="E8" s="231" t="s">
        <v>107</v>
      </c>
      <c r="F8" s="231"/>
      <c r="G8" s="231"/>
      <c r="H8" s="231"/>
      <c r="I8" s="231"/>
      <c r="J8" s="231"/>
      <c r="K8" s="231"/>
      <c r="L8" s="202" t="s">
        <v>7</v>
      </c>
      <c r="M8" s="202"/>
      <c r="N8" s="202"/>
      <c r="O8" s="202"/>
      <c r="P8" s="231">
        <v>8</v>
      </c>
      <c r="Q8" s="231"/>
      <c r="R8" s="231"/>
      <c r="S8" s="231"/>
      <c r="T8" s="231"/>
      <c r="U8" s="231"/>
      <c r="V8" s="231"/>
      <c r="W8" s="231"/>
      <c r="X8" s="231"/>
      <c r="Y8" s="231"/>
      <c r="Z8" s="4"/>
      <c r="AA8" s="18"/>
      <c r="AB8" s="214" t="s">
        <v>101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101"/>
      <c r="AM8" s="4"/>
      <c r="AN8" s="194" t="s">
        <v>38</v>
      </c>
      <c r="AO8" s="195"/>
      <c r="AP8" s="8"/>
      <c r="AQ8" s="194" t="s">
        <v>39</v>
      </c>
      <c r="AR8" s="195"/>
      <c r="AS8" s="4"/>
    </row>
    <row r="9" spans="1:45" s="99" customFormat="1" x14ac:dyDescent="0.3">
      <c r="A9" s="5"/>
      <c r="B9" s="6"/>
      <c r="C9" s="99" t="s">
        <v>8</v>
      </c>
      <c r="E9" s="230" t="s">
        <v>163</v>
      </c>
      <c r="F9" s="230"/>
      <c r="G9" s="230"/>
      <c r="H9" s="230"/>
      <c r="I9" s="230"/>
      <c r="J9" s="230"/>
      <c r="K9" s="230"/>
      <c r="M9" s="202" t="s">
        <v>9</v>
      </c>
      <c r="N9" s="202"/>
      <c r="O9" s="202"/>
      <c r="P9" s="230" t="s">
        <v>164</v>
      </c>
      <c r="Q9" s="230"/>
      <c r="R9" s="230"/>
      <c r="S9" s="230"/>
      <c r="T9" s="230"/>
      <c r="U9" s="230"/>
      <c r="V9" s="230"/>
      <c r="W9" s="230"/>
      <c r="X9" s="230"/>
      <c r="Y9" s="230"/>
      <c r="Z9" s="4"/>
      <c r="AA9" s="1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01"/>
      <c r="AM9" s="4"/>
      <c r="AN9" s="20" t="s">
        <v>79</v>
      </c>
      <c r="AO9" s="9" t="s">
        <v>40</v>
      </c>
      <c r="AP9" s="2"/>
      <c r="AQ9" s="20" t="s">
        <v>79</v>
      </c>
      <c r="AR9" s="9" t="s">
        <v>40</v>
      </c>
      <c r="AS9" s="4"/>
    </row>
    <row r="10" spans="1:45" x14ac:dyDescent="0.3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83</v>
      </c>
      <c r="AB10" s="204" t="s">
        <v>103</v>
      </c>
      <c r="AC10" s="205"/>
      <c r="AD10" s="205"/>
      <c r="AE10" s="205"/>
      <c r="AF10" s="205"/>
      <c r="AG10" s="205"/>
      <c r="AH10" s="205"/>
      <c r="AI10" s="205"/>
      <c r="AJ10" s="205"/>
      <c r="AK10" s="206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3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214" t="s">
        <v>104</v>
      </c>
      <c r="AC11" s="215"/>
      <c r="AD11" s="215"/>
      <c r="AE11" s="215"/>
      <c r="AF11" s="215"/>
      <c r="AG11" s="215"/>
      <c r="AH11" s="215"/>
      <c r="AI11" s="215"/>
      <c r="AJ11" s="215"/>
      <c r="AK11" s="216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3">
      <c r="A12" s="115"/>
      <c r="B12" s="121" t="s">
        <v>11</v>
      </c>
      <c r="C12" s="19" t="s">
        <v>12</v>
      </c>
      <c r="D12" s="19" t="s">
        <v>79</v>
      </c>
      <c r="E12" s="19" t="s">
        <v>13</v>
      </c>
      <c r="F12" s="19" t="s">
        <v>96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78</v>
      </c>
      <c r="S12" s="19" t="s">
        <v>25</v>
      </c>
      <c r="T12" s="19" t="s">
        <v>26</v>
      </c>
      <c r="U12" s="19" t="s">
        <v>90</v>
      </c>
      <c r="V12" s="19" t="s">
        <v>73</v>
      </c>
      <c r="W12" s="19" t="s">
        <v>75</v>
      </c>
      <c r="X12" s="19" t="s">
        <v>76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3">
      <c r="A13" s="92">
        <v>1</v>
      </c>
      <c r="B13" s="117">
        <v>9</v>
      </c>
      <c r="C13" s="16" t="s">
        <v>120</v>
      </c>
      <c r="D13" s="57">
        <v>1</v>
      </c>
      <c r="E13" s="57">
        <v>4</v>
      </c>
      <c r="F13" s="52">
        <f>E13-M13-P13-Q13</f>
        <v>3</v>
      </c>
      <c r="G13" s="57"/>
      <c r="H13" s="57">
        <v>1</v>
      </c>
      <c r="I13" s="57">
        <v>1</v>
      </c>
      <c r="J13" s="57"/>
      <c r="K13" s="57"/>
      <c r="L13" s="57"/>
      <c r="M13" s="57">
        <v>1</v>
      </c>
      <c r="N13" s="57"/>
      <c r="O13" s="57"/>
      <c r="P13" s="57"/>
      <c r="Q13" s="57"/>
      <c r="R13" s="57">
        <v>2</v>
      </c>
      <c r="S13" s="57"/>
      <c r="T13" s="57"/>
      <c r="U13" s="52">
        <f>I13+2*J13+3*K13+4*L13</f>
        <v>1</v>
      </c>
      <c r="V13" s="64">
        <f>(I13+(2*J13)+(3*K13)+(4*L13))/F13</f>
        <v>0.33333333333333331</v>
      </c>
      <c r="W13" s="64">
        <f>(H13+M13+P13)/(F13+M13+P13+Q13)</f>
        <v>0.5</v>
      </c>
      <c r="X13" s="64">
        <f>H13/F13</f>
        <v>0.33333333333333331</v>
      </c>
      <c r="Z13" s="11"/>
      <c r="AA13" s="18" t="s">
        <v>84</v>
      </c>
      <c r="AB13" s="204" t="s">
        <v>105</v>
      </c>
      <c r="AC13" s="205"/>
      <c r="AD13" s="205"/>
      <c r="AE13" s="205"/>
      <c r="AF13" s="205"/>
      <c r="AG13" s="205"/>
      <c r="AH13" s="205"/>
      <c r="AI13" s="205"/>
      <c r="AJ13" s="205"/>
      <c r="AK13" s="206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3">
      <c r="A14" s="92">
        <v>2</v>
      </c>
      <c r="B14" s="117">
        <v>6</v>
      </c>
      <c r="C14" s="16" t="s">
        <v>119</v>
      </c>
      <c r="D14" s="57">
        <v>1</v>
      </c>
      <c r="E14" s="57">
        <v>1</v>
      </c>
      <c r="F14" s="52">
        <f t="shared" ref="F14:F34" si="0">E14-M14-P14-Q14</f>
        <v>1</v>
      </c>
      <c r="G14" s="57">
        <v>1</v>
      </c>
      <c r="H14" s="57">
        <v>1</v>
      </c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>
        <f t="shared" ref="U14:U34" si="1">I14+2*J14+3*K14+4*L14</f>
        <v>1</v>
      </c>
      <c r="V14" s="64">
        <f t="shared" ref="V14:V34" si="2">(I14+(2*J14)+(3*K14)+(4*L14))/F14</f>
        <v>1</v>
      </c>
      <c r="W14" s="64">
        <f t="shared" ref="W14:W34" si="3">(H14+M14+P14)/(F14+M14+P14+Q14)</f>
        <v>1</v>
      </c>
      <c r="X14" s="64">
        <f t="shared" ref="X14:X34" si="4">H14/F14</f>
        <v>1</v>
      </c>
      <c r="Z14" s="11"/>
      <c r="AB14" s="221" t="s">
        <v>106</v>
      </c>
      <c r="AC14" s="222"/>
      <c r="AD14" s="222"/>
      <c r="AE14" s="222"/>
      <c r="AF14" s="222"/>
      <c r="AG14" s="222"/>
      <c r="AH14" s="222"/>
      <c r="AI14" s="222"/>
      <c r="AJ14" s="222"/>
      <c r="AK14" s="223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3">
      <c r="A15" s="92">
        <v>3</v>
      </c>
      <c r="B15" s="117">
        <v>23</v>
      </c>
      <c r="C15" s="16" t="s">
        <v>121</v>
      </c>
      <c r="D15" s="154"/>
      <c r="E15" s="154"/>
      <c r="F15" s="155">
        <f t="shared" si="0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f t="shared" si="1"/>
        <v>0</v>
      </c>
      <c r="V15" s="156" t="e">
        <f t="shared" si="2"/>
        <v>#DIV/0!</v>
      </c>
      <c r="W15" s="156" t="e">
        <f t="shared" si="3"/>
        <v>#DIV/0!</v>
      </c>
      <c r="X15" s="156" t="e">
        <f t="shared" si="4"/>
        <v>#DIV/0!</v>
      </c>
      <c r="Z15" s="11"/>
      <c r="AB15" s="214" t="s">
        <v>102</v>
      </c>
      <c r="AC15" s="215"/>
      <c r="AD15" s="215"/>
      <c r="AE15" s="215"/>
      <c r="AF15" s="215"/>
      <c r="AG15" s="215"/>
      <c r="AH15" s="215"/>
      <c r="AI15" s="215"/>
      <c r="AJ15" s="215"/>
      <c r="AK15" s="216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3">
      <c r="A16" s="92">
        <v>4</v>
      </c>
      <c r="B16" s="117">
        <v>33</v>
      </c>
      <c r="C16" s="16" t="s">
        <v>111</v>
      </c>
      <c r="D16" s="57">
        <v>1</v>
      </c>
      <c r="E16" s="57">
        <v>4</v>
      </c>
      <c r="F16" s="52">
        <f t="shared" si="0"/>
        <v>4</v>
      </c>
      <c r="G16" s="57">
        <v>1</v>
      </c>
      <c r="H16" s="57">
        <v>1</v>
      </c>
      <c r="I16" s="57">
        <v>1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>
        <v>3</v>
      </c>
      <c r="U16" s="52">
        <f t="shared" si="1"/>
        <v>1</v>
      </c>
      <c r="V16" s="64">
        <f t="shared" si="2"/>
        <v>0.25</v>
      </c>
      <c r="W16" s="64">
        <f t="shared" si="3"/>
        <v>0.25</v>
      </c>
      <c r="X16" s="64">
        <f t="shared" si="4"/>
        <v>0.25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3">
      <c r="A17" s="92">
        <v>5</v>
      </c>
      <c r="B17" s="117">
        <v>71</v>
      </c>
      <c r="C17" s="16" t="s">
        <v>122</v>
      </c>
      <c r="D17" s="57">
        <v>1</v>
      </c>
      <c r="E17" s="57">
        <v>4</v>
      </c>
      <c r="F17" s="52">
        <f t="shared" si="0"/>
        <v>3</v>
      </c>
      <c r="G17" s="57">
        <v>1</v>
      </c>
      <c r="H17" s="57">
        <v>1</v>
      </c>
      <c r="I17" s="57">
        <v>1</v>
      </c>
      <c r="J17" s="57"/>
      <c r="K17" s="57"/>
      <c r="L17" s="57"/>
      <c r="M17" s="57">
        <v>1</v>
      </c>
      <c r="N17" s="57">
        <v>1</v>
      </c>
      <c r="O17" s="57"/>
      <c r="P17" s="57"/>
      <c r="Q17" s="57"/>
      <c r="R17" s="57">
        <v>1</v>
      </c>
      <c r="S17" s="57">
        <v>1</v>
      </c>
      <c r="T17" s="57">
        <v>1</v>
      </c>
      <c r="U17" s="52">
        <f t="shared" si="1"/>
        <v>1</v>
      </c>
      <c r="V17" s="64">
        <f t="shared" si="2"/>
        <v>0.33333333333333331</v>
      </c>
      <c r="W17" s="64">
        <f t="shared" si="3"/>
        <v>0.5</v>
      </c>
      <c r="X17" s="64">
        <f t="shared" si="4"/>
        <v>0.33333333333333331</v>
      </c>
      <c r="Z17" s="11"/>
      <c r="AA17" s="18" t="s">
        <v>88</v>
      </c>
      <c r="AB17" s="204" t="s">
        <v>85</v>
      </c>
      <c r="AC17" s="205"/>
      <c r="AD17" s="205"/>
      <c r="AE17" s="205"/>
      <c r="AF17" s="205"/>
      <c r="AG17" s="205"/>
      <c r="AH17" s="205"/>
      <c r="AI17" s="205"/>
      <c r="AJ17" s="205"/>
      <c r="AK17" s="206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3">
      <c r="A18" s="92">
        <v>6</v>
      </c>
      <c r="B18" s="117">
        <v>74</v>
      </c>
      <c r="C18" s="16" t="s">
        <v>123</v>
      </c>
      <c r="D18" s="57">
        <v>1</v>
      </c>
      <c r="E18" s="57">
        <v>4</v>
      </c>
      <c r="F18" s="52">
        <f t="shared" si="0"/>
        <v>2</v>
      </c>
      <c r="G18" s="57">
        <v>3</v>
      </c>
      <c r="H18" s="57">
        <v>1</v>
      </c>
      <c r="I18" s="57">
        <v>1</v>
      </c>
      <c r="J18" s="57"/>
      <c r="K18" s="57"/>
      <c r="L18" s="57"/>
      <c r="M18" s="57">
        <v>1</v>
      </c>
      <c r="N18" s="57"/>
      <c r="O18" s="57"/>
      <c r="P18" s="57">
        <v>1</v>
      </c>
      <c r="Q18" s="57"/>
      <c r="R18" s="57"/>
      <c r="S18" s="57">
        <v>1</v>
      </c>
      <c r="T18" s="57">
        <v>1</v>
      </c>
      <c r="U18" s="52">
        <f t="shared" si="1"/>
        <v>1</v>
      </c>
      <c r="V18" s="64">
        <f t="shared" si="2"/>
        <v>0.5</v>
      </c>
      <c r="W18" s="64">
        <f t="shared" si="3"/>
        <v>0.75</v>
      </c>
      <c r="X18" s="64">
        <f t="shared" si="4"/>
        <v>0.5</v>
      </c>
      <c r="Z18" s="11"/>
      <c r="AB18" s="221" t="s">
        <v>86</v>
      </c>
      <c r="AC18" s="222"/>
      <c r="AD18" s="222"/>
      <c r="AE18" s="222"/>
      <c r="AF18" s="222"/>
      <c r="AG18" s="222"/>
      <c r="AH18" s="222"/>
      <c r="AI18" s="222"/>
      <c r="AJ18" s="222"/>
      <c r="AK18" s="223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3">
      <c r="A19" s="92">
        <v>7</v>
      </c>
      <c r="B19" s="117">
        <v>63</v>
      </c>
      <c r="C19" s="16" t="s">
        <v>124</v>
      </c>
      <c r="D19" s="57">
        <v>1</v>
      </c>
      <c r="E19" s="57">
        <v>2</v>
      </c>
      <c r="F19" s="52">
        <f t="shared" si="0"/>
        <v>2</v>
      </c>
      <c r="G19" s="57"/>
      <c r="H19" s="57">
        <v>2</v>
      </c>
      <c r="I19" s="57">
        <v>1</v>
      </c>
      <c r="J19" s="57">
        <v>1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2">
        <f t="shared" si="1"/>
        <v>3</v>
      </c>
      <c r="V19" s="64">
        <f t="shared" si="2"/>
        <v>1.5</v>
      </c>
      <c r="W19" s="64">
        <f t="shared" si="3"/>
        <v>1</v>
      </c>
      <c r="X19" s="64">
        <f t="shared" si="4"/>
        <v>1</v>
      </c>
      <c r="Z19" s="11"/>
      <c r="AB19" s="214" t="s">
        <v>87</v>
      </c>
      <c r="AC19" s="215"/>
      <c r="AD19" s="215"/>
      <c r="AE19" s="215"/>
      <c r="AF19" s="215"/>
      <c r="AG19" s="215"/>
      <c r="AH19" s="215"/>
      <c r="AI19" s="215"/>
      <c r="AJ19" s="215"/>
      <c r="AK19" s="216"/>
      <c r="AM19" s="11"/>
      <c r="AN19" s="20" t="s">
        <v>22</v>
      </c>
      <c r="AO19" s="9" t="s">
        <v>59</v>
      </c>
      <c r="AQ19" s="20" t="s">
        <v>78</v>
      </c>
      <c r="AR19" s="9" t="s">
        <v>60</v>
      </c>
      <c r="AS19" s="11"/>
    </row>
    <row r="20" spans="1:45" x14ac:dyDescent="0.3">
      <c r="A20" s="92">
        <v>8</v>
      </c>
      <c r="B20" s="117">
        <v>22</v>
      </c>
      <c r="C20" s="16" t="s">
        <v>125</v>
      </c>
      <c r="D20" s="57">
        <v>1</v>
      </c>
      <c r="E20" s="57">
        <v>4</v>
      </c>
      <c r="F20" s="52">
        <f t="shared" si="0"/>
        <v>4</v>
      </c>
      <c r="G20" s="57">
        <v>3</v>
      </c>
      <c r="H20" s="57">
        <v>3</v>
      </c>
      <c r="I20" s="57">
        <v>2</v>
      </c>
      <c r="J20" s="57">
        <v>1</v>
      </c>
      <c r="K20" s="57"/>
      <c r="L20" s="57"/>
      <c r="M20" s="57"/>
      <c r="N20" s="57"/>
      <c r="O20" s="57"/>
      <c r="P20" s="57"/>
      <c r="Q20" s="57"/>
      <c r="R20" s="57"/>
      <c r="S20" s="57"/>
      <c r="T20" s="57">
        <v>1</v>
      </c>
      <c r="U20" s="52">
        <f t="shared" si="1"/>
        <v>4</v>
      </c>
      <c r="V20" s="64">
        <f t="shared" si="2"/>
        <v>1</v>
      </c>
      <c r="W20" s="64">
        <f t="shared" si="3"/>
        <v>0.75</v>
      </c>
      <c r="X20" s="64">
        <f t="shared" si="4"/>
        <v>0.75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3">
      <c r="A21" s="92">
        <v>9</v>
      </c>
      <c r="B21" s="117">
        <v>8</v>
      </c>
      <c r="C21" s="118" t="s">
        <v>161</v>
      </c>
      <c r="D21" s="154"/>
      <c r="E21" s="154"/>
      <c r="F21" s="155">
        <f t="shared" si="0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>
        <f t="shared" si="1"/>
        <v>0</v>
      </c>
      <c r="V21" s="156" t="e">
        <f t="shared" si="2"/>
        <v>#DIV/0!</v>
      </c>
      <c r="W21" s="156" t="e">
        <f t="shared" si="3"/>
        <v>#DIV/0!</v>
      </c>
      <c r="X21" s="156" t="e">
        <f t="shared" si="4"/>
        <v>#DIV/0!</v>
      </c>
      <c r="Z21" s="11"/>
      <c r="AA21" s="18" t="s">
        <v>89</v>
      </c>
      <c r="AB21" s="227" t="s">
        <v>99</v>
      </c>
      <c r="AC21" s="228"/>
      <c r="AD21" s="228"/>
      <c r="AE21" s="228"/>
      <c r="AF21" s="228"/>
      <c r="AG21" s="228"/>
      <c r="AH21" s="228"/>
      <c r="AI21" s="228"/>
      <c r="AJ21" s="228"/>
      <c r="AK21" s="229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3">
      <c r="A22" s="92">
        <v>10</v>
      </c>
      <c r="B22" s="117">
        <v>25</v>
      </c>
      <c r="C22" s="16" t="s">
        <v>127</v>
      </c>
      <c r="D22" s="57">
        <v>1</v>
      </c>
      <c r="E22" s="57">
        <v>2</v>
      </c>
      <c r="F22" s="52">
        <f t="shared" si="0"/>
        <v>2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>
        <v>1</v>
      </c>
      <c r="S22" s="57"/>
      <c r="T22" s="57"/>
      <c r="U22" s="52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  <c r="AN22" s="20" t="s">
        <v>78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3">
      <c r="A23" s="92">
        <v>11</v>
      </c>
      <c r="B23" s="117">
        <v>44</v>
      </c>
      <c r="C23" s="16" t="s">
        <v>128</v>
      </c>
      <c r="D23" s="154"/>
      <c r="E23" s="154"/>
      <c r="F23" s="155">
        <f t="shared" si="0"/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>
        <f t="shared" si="1"/>
        <v>0</v>
      </c>
      <c r="V23" s="156" t="e">
        <f t="shared" si="2"/>
        <v>#DIV/0!</v>
      </c>
      <c r="W23" s="156" t="e">
        <f t="shared" si="3"/>
        <v>#DIV/0!</v>
      </c>
      <c r="X23" s="156" t="e">
        <f t="shared" si="4"/>
        <v>#DIV/0!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3">
      <c r="A24" s="92">
        <v>12</v>
      </c>
      <c r="B24" s="117">
        <v>28</v>
      </c>
      <c r="C24" s="16" t="s">
        <v>129</v>
      </c>
      <c r="D24" s="57">
        <v>1</v>
      </c>
      <c r="E24" s="57">
        <v>1</v>
      </c>
      <c r="F24" s="52">
        <f t="shared" si="0"/>
        <v>1</v>
      </c>
      <c r="G24" s="57">
        <v>1</v>
      </c>
      <c r="H24" s="57">
        <v>1</v>
      </c>
      <c r="I24" s="57"/>
      <c r="J24" s="57"/>
      <c r="K24" s="57">
        <v>1</v>
      </c>
      <c r="L24" s="57"/>
      <c r="M24" s="57"/>
      <c r="N24" s="57"/>
      <c r="O24" s="57"/>
      <c r="P24" s="57"/>
      <c r="Q24" s="57"/>
      <c r="R24" s="57"/>
      <c r="S24" s="57"/>
      <c r="T24" s="57">
        <v>2</v>
      </c>
      <c r="U24" s="52">
        <f t="shared" si="1"/>
        <v>3</v>
      </c>
      <c r="V24" s="64">
        <f t="shared" si="2"/>
        <v>3</v>
      </c>
      <c r="W24" s="64">
        <f t="shared" si="3"/>
        <v>1</v>
      </c>
      <c r="X24" s="64">
        <f t="shared" si="4"/>
        <v>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3">
      <c r="A25" s="92">
        <v>13</v>
      </c>
      <c r="B25" s="117">
        <v>4</v>
      </c>
      <c r="C25" s="16" t="s">
        <v>118</v>
      </c>
      <c r="D25" s="154"/>
      <c r="E25" s="154"/>
      <c r="F25" s="155">
        <f t="shared" si="0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>
        <f t="shared" si="1"/>
        <v>0</v>
      </c>
      <c r="V25" s="156" t="e">
        <f t="shared" si="2"/>
        <v>#DIV/0!</v>
      </c>
      <c r="W25" s="156" t="e">
        <f t="shared" si="3"/>
        <v>#DIV/0!</v>
      </c>
      <c r="X25" s="156" t="e">
        <f t="shared" si="4"/>
        <v>#DIV/0!</v>
      </c>
      <c r="AB25" s="210"/>
      <c r="AC25" s="211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76</v>
      </c>
      <c r="AO25" s="9" t="s">
        <v>77</v>
      </c>
      <c r="AQ25" s="20" t="s">
        <v>37</v>
      </c>
      <c r="AR25" s="9" t="s">
        <v>74</v>
      </c>
      <c r="AS25" s="11"/>
    </row>
    <row r="26" spans="1:45" x14ac:dyDescent="0.3">
      <c r="A26" s="92">
        <v>14</v>
      </c>
      <c r="B26" s="117">
        <v>15</v>
      </c>
      <c r="C26" s="16" t="s">
        <v>167</v>
      </c>
      <c r="D26" s="154"/>
      <c r="E26" s="154"/>
      <c r="F26" s="155">
        <f t="shared" si="0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>
        <f t="shared" si="1"/>
        <v>0</v>
      </c>
      <c r="V26" s="156" t="e">
        <f t="shared" si="2"/>
        <v>#DIV/0!</v>
      </c>
      <c r="W26" s="156" t="e">
        <f t="shared" si="3"/>
        <v>#DIV/0!</v>
      </c>
      <c r="X26" s="156" t="e">
        <f t="shared" si="4"/>
        <v>#DIV/0!</v>
      </c>
      <c r="AB26" s="211"/>
      <c r="AC26" s="211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3">
      <c r="A27" s="92">
        <v>15</v>
      </c>
      <c r="B27" s="117">
        <v>55</v>
      </c>
      <c r="C27" s="16" t="s">
        <v>130</v>
      </c>
      <c r="D27" s="57">
        <v>1</v>
      </c>
      <c r="E27" s="57">
        <v>4</v>
      </c>
      <c r="F27" s="52">
        <f t="shared" si="0"/>
        <v>4</v>
      </c>
      <c r="G27" s="57">
        <v>2</v>
      </c>
      <c r="H27" s="57">
        <v>2</v>
      </c>
      <c r="I27" s="57">
        <v>2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3</v>
      </c>
      <c r="U27" s="52">
        <f t="shared" si="1"/>
        <v>2</v>
      </c>
      <c r="V27" s="64">
        <f t="shared" si="2"/>
        <v>0.5</v>
      </c>
      <c r="W27" s="64">
        <f t="shared" si="3"/>
        <v>0.5</v>
      </c>
      <c r="X27" s="64">
        <f t="shared" si="4"/>
        <v>0.5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N27" s="27"/>
      <c r="AO27" s="21"/>
      <c r="AQ27" s="11"/>
      <c r="AS27" s="11"/>
    </row>
    <row r="28" spans="1:45" x14ac:dyDescent="0.3">
      <c r="A28" s="92">
        <v>16</v>
      </c>
      <c r="B28" s="117">
        <v>2</v>
      </c>
      <c r="C28" s="16" t="s">
        <v>131</v>
      </c>
      <c r="D28" s="154"/>
      <c r="E28" s="154"/>
      <c r="F28" s="155">
        <f t="shared" si="0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>
        <f t="shared" si="1"/>
        <v>0</v>
      </c>
      <c r="V28" s="156" t="e">
        <f t="shared" si="2"/>
        <v>#DIV/0!</v>
      </c>
      <c r="W28" s="156" t="e">
        <f t="shared" si="3"/>
        <v>#DIV/0!</v>
      </c>
      <c r="X28" s="156" t="e">
        <f t="shared" si="4"/>
        <v>#DIV/0!</v>
      </c>
      <c r="AB28" s="212"/>
      <c r="AC28" s="213"/>
      <c r="AD28" s="29"/>
      <c r="AE28" s="43"/>
      <c r="AF28" s="30" t="s">
        <v>34</v>
      </c>
      <c r="AG28" s="30" t="s">
        <v>35</v>
      </c>
      <c r="AH28" s="30" t="s">
        <v>93</v>
      </c>
      <c r="AI28" s="45"/>
      <c r="AJ28" s="30" t="s">
        <v>91</v>
      </c>
      <c r="AK28" s="30" t="s">
        <v>92</v>
      </c>
      <c r="AL28" s="47"/>
      <c r="AM28" s="43"/>
      <c r="AN28" s="30" t="s">
        <v>76</v>
      </c>
      <c r="AO28" s="30" t="s">
        <v>69</v>
      </c>
      <c r="AQ28" s="11"/>
      <c r="AS28" s="11"/>
    </row>
    <row r="29" spans="1:45" x14ac:dyDescent="0.3">
      <c r="A29" s="92">
        <v>17</v>
      </c>
      <c r="B29" s="117">
        <v>11</v>
      </c>
      <c r="C29" s="16" t="s">
        <v>132</v>
      </c>
      <c r="D29" s="155"/>
      <c r="E29" s="155"/>
      <c r="F29" s="155">
        <f t="shared" si="0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>
        <f t="shared" si="1"/>
        <v>0</v>
      </c>
      <c r="V29" s="156" t="e">
        <f t="shared" si="2"/>
        <v>#DIV/0!</v>
      </c>
      <c r="W29" s="156" t="e">
        <f t="shared" si="3"/>
        <v>#DIV/0!</v>
      </c>
      <c r="X29" s="156" t="e">
        <f t="shared" si="4"/>
        <v>#DIV/0!</v>
      </c>
      <c r="AB29" s="213"/>
      <c r="AC29" s="213"/>
      <c r="AD29" s="29"/>
      <c r="AE29" s="44"/>
      <c r="AF29" s="31">
        <v>1</v>
      </c>
      <c r="AG29" s="31">
        <v>0</v>
      </c>
      <c r="AH29" s="31">
        <v>0</v>
      </c>
      <c r="AI29" s="46"/>
      <c r="AJ29" s="31">
        <v>12</v>
      </c>
      <c r="AK29" s="31">
        <v>5</v>
      </c>
      <c r="AL29" s="48"/>
      <c r="AM29" s="44"/>
      <c r="AN29" s="49">
        <f>SUM(H13:H34)/SUM(F13:F34)</f>
        <v>0.43333333333333335</v>
      </c>
      <c r="AO29" s="58">
        <f>SUM(G41:G44)/SUM(E41:E44)*7</f>
        <v>4</v>
      </c>
      <c r="AQ29" s="11"/>
      <c r="AS29" s="11"/>
    </row>
    <row r="30" spans="1:45" x14ac:dyDescent="0.3">
      <c r="A30" s="92">
        <v>18</v>
      </c>
      <c r="B30" s="117">
        <v>21</v>
      </c>
      <c r="C30" s="16" t="s">
        <v>133</v>
      </c>
      <c r="D30" s="155"/>
      <c r="E30" s="155"/>
      <c r="F30" s="155">
        <f t="shared" si="0"/>
        <v>0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>
        <f t="shared" si="1"/>
        <v>0</v>
      </c>
      <c r="V30" s="156" t="e">
        <f t="shared" si="2"/>
        <v>#DIV/0!</v>
      </c>
      <c r="W30" s="156" t="e">
        <f t="shared" si="3"/>
        <v>#DIV/0!</v>
      </c>
      <c r="X30" s="156" t="e">
        <f t="shared" si="4"/>
        <v>#DIV/0!</v>
      </c>
      <c r="AB30" s="100"/>
      <c r="AC30" s="100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3">
      <c r="A31" s="92">
        <v>19</v>
      </c>
      <c r="B31" s="117">
        <v>43</v>
      </c>
      <c r="C31" s="16" t="s">
        <v>134</v>
      </c>
      <c r="D31" s="155"/>
      <c r="E31" s="155"/>
      <c r="F31" s="155">
        <f t="shared" si="0"/>
        <v>0</v>
      </c>
      <c r="G31" s="155"/>
      <c r="H31" s="155"/>
      <c r="I31" s="155"/>
      <c r="J31" s="155"/>
      <c r="K31" s="155"/>
      <c r="L31" s="155"/>
      <c r="M31" s="154"/>
      <c r="N31" s="154"/>
      <c r="O31" s="155"/>
      <c r="P31" s="155"/>
      <c r="Q31" s="155"/>
      <c r="R31" s="155"/>
      <c r="S31" s="155"/>
      <c r="T31" s="155"/>
      <c r="U31" s="155">
        <f t="shared" si="1"/>
        <v>0</v>
      </c>
      <c r="V31" s="156" t="e">
        <f t="shared" si="2"/>
        <v>#DIV/0!</v>
      </c>
      <c r="W31" s="156" t="e">
        <f t="shared" si="3"/>
        <v>#DIV/0!</v>
      </c>
      <c r="X31" s="156" t="e">
        <f t="shared" si="4"/>
        <v>#DIV/0!</v>
      </c>
      <c r="AB31" s="100"/>
      <c r="AC31" s="100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3">
      <c r="A32" s="92">
        <v>20</v>
      </c>
      <c r="B32" s="117">
        <v>12</v>
      </c>
      <c r="C32" s="16" t="s">
        <v>135</v>
      </c>
      <c r="D32" s="145">
        <v>1</v>
      </c>
      <c r="E32" s="145">
        <v>2</v>
      </c>
      <c r="F32" s="52">
        <f t="shared" si="0"/>
        <v>2</v>
      </c>
      <c r="G32" s="52"/>
      <c r="H32" s="52"/>
      <c r="I32" s="52"/>
      <c r="J32" s="52"/>
      <c r="K32" s="52"/>
      <c r="L32" s="52"/>
      <c r="M32" s="145"/>
      <c r="N32" s="145">
        <v>1</v>
      </c>
      <c r="O32" s="52"/>
      <c r="P32" s="52"/>
      <c r="Q32" s="52"/>
      <c r="R32" s="52"/>
      <c r="S32" s="52"/>
      <c r="T32" s="145">
        <v>1</v>
      </c>
      <c r="U32" s="52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  <c r="AB32" s="100"/>
      <c r="AC32" s="100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3">
      <c r="A33" s="92">
        <v>21</v>
      </c>
      <c r="B33" s="117">
        <v>15</v>
      </c>
      <c r="C33" s="16" t="s">
        <v>136</v>
      </c>
      <c r="D33" s="154"/>
      <c r="E33" s="154"/>
      <c r="F33" s="155">
        <f t="shared" si="0"/>
        <v>0</v>
      </c>
      <c r="G33" s="155"/>
      <c r="H33" s="155"/>
      <c r="I33" s="155"/>
      <c r="J33" s="155"/>
      <c r="K33" s="155"/>
      <c r="L33" s="155"/>
      <c r="M33" s="154"/>
      <c r="N33" s="154"/>
      <c r="O33" s="155"/>
      <c r="P33" s="155"/>
      <c r="Q33" s="155"/>
      <c r="R33" s="155"/>
      <c r="S33" s="155"/>
      <c r="T33" s="155"/>
      <c r="U33" s="155">
        <f t="shared" si="1"/>
        <v>0</v>
      </c>
      <c r="V33" s="156" t="e">
        <f t="shared" si="2"/>
        <v>#DIV/0!</v>
      </c>
      <c r="W33" s="156" t="e">
        <f t="shared" si="3"/>
        <v>#DIV/0!</v>
      </c>
      <c r="X33" s="156" t="e">
        <f t="shared" si="4"/>
        <v>#DIV/0!</v>
      </c>
      <c r="AB33" s="100"/>
      <c r="AC33" s="100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3">
      <c r="A34" s="92">
        <v>22</v>
      </c>
      <c r="B34" s="117">
        <v>97</v>
      </c>
      <c r="C34" s="16" t="s">
        <v>137</v>
      </c>
      <c r="D34" s="145">
        <v>1</v>
      </c>
      <c r="E34" s="145">
        <v>3</v>
      </c>
      <c r="F34" s="52">
        <f t="shared" si="0"/>
        <v>2</v>
      </c>
      <c r="G34" s="52"/>
      <c r="H34" s="52"/>
      <c r="I34" s="52"/>
      <c r="J34" s="52"/>
      <c r="K34" s="52"/>
      <c r="L34" s="52"/>
      <c r="M34" s="145">
        <v>1</v>
      </c>
      <c r="N34" s="145"/>
      <c r="O34" s="52"/>
      <c r="P34" s="52"/>
      <c r="Q34" s="52"/>
      <c r="R34" s="52"/>
      <c r="S34" s="52"/>
      <c r="T34" s="52"/>
      <c r="U34" s="52">
        <f t="shared" si="1"/>
        <v>0</v>
      </c>
      <c r="V34" s="64">
        <f t="shared" si="2"/>
        <v>0</v>
      </c>
      <c r="W34" s="64">
        <f t="shared" si="3"/>
        <v>0.33333333333333331</v>
      </c>
      <c r="X34" s="64">
        <f t="shared" si="4"/>
        <v>0</v>
      </c>
      <c r="AB34" s="100"/>
      <c r="AC34" s="100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3">
      <c r="A35" s="92">
        <v>23</v>
      </c>
      <c r="B35" s="162" t="s">
        <v>160</v>
      </c>
      <c r="C35" s="118"/>
      <c r="D35" s="155"/>
      <c r="E35" s="155"/>
      <c r="F35" s="155">
        <f t="shared" ref="F35:F37" si="5">E35-M35-P35-Q35</f>
        <v>0</v>
      </c>
      <c r="G35" s="155"/>
      <c r="H35" s="155"/>
      <c r="I35" s="155"/>
      <c r="J35" s="155"/>
      <c r="K35" s="155"/>
      <c r="L35" s="155"/>
      <c r="M35" s="154"/>
      <c r="N35" s="154"/>
      <c r="O35" s="155"/>
      <c r="P35" s="155"/>
      <c r="Q35" s="155"/>
      <c r="R35" s="155"/>
      <c r="S35" s="155"/>
      <c r="T35" s="155"/>
      <c r="U35" s="155">
        <f t="shared" ref="U35:U37" si="6">I35+2*J35+3*K35+4*L35</f>
        <v>0</v>
      </c>
      <c r="V35" s="156" t="e">
        <f t="shared" ref="V35:V37" si="7">(I35+(2*J35)+(3*K35)+(4*L35))/F35</f>
        <v>#DIV/0!</v>
      </c>
      <c r="W35" s="156" t="e">
        <f t="shared" ref="W35:W37" si="8">(H35+M35+P35)/(F35+M35+P35+Q35)</f>
        <v>#DIV/0!</v>
      </c>
      <c r="X35" s="156" t="e">
        <f t="shared" ref="X35:X37" si="9">H35/F35</f>
        <v>#DIV/0!</v>
      </c>
    </row>
    <row r="36" spans="1:45" x14ac:dyDescent="0.3">
      <c r="A36" s="92">
        <v>24</v>
      </c>
      <c r="B36" s="162" t="s">
        <v>160</v>
      </c>
      <c r="C36" s="118"/>
      <c r="D36" s="155"/>
      <c r="E36" s="155"/>
      <c r="F36" s="155">
        <f t="shared" si="5"/>
        <v>0</v>
      </c>
      <c r="G36" s="155"/>
      <c r="H36" s="155"/>
      <c r="I36" s="155"/>
      <c r="J36" s="155"/>
      <c r="K36" s="155"/>
      <c r="L36" s="155"/>
      <c r="M36" s="154"/>
      <c r="N36" s="154"/>
      <c r="O36" s="155"/>
      <c r="P36" s="155"/>
      <c r="Q36" s="155"/>
      <c r="R36" s="155"/>
      <c r="S36" s="155"/>
      <c r="T36" s="155"/>
      <c r="U36" s="155">
        <f t="shared" si="6"/>
        <v>0</v>
      </c>
      <c r="V36" s="156" t="e">
        <f t="shared" si="7"/>
        <v>#DIV/0!</v>
      </c>
      <c r="W36" s="156" t="e">
        <f t="shared" si="8"/>
        <v>#DIV/0!</v>
      </c>
      <c r="X36" s="156" t="e">
        <f t="shared" si="9"/>
        <v>#DIV/0!</v>
      </c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45" x14ac:dyDescent="0.3">
      <c r="A37" s="92">
        <v>25</v>
      </c>
      <c r="B37" s="162" t="s">
        <v>160</v>
      </c>
      <c r="C37" s="118"/>
      <c r="D37" s="155"/>
      <c r="E37" s="155"/>
      <c r="F37" s="155">
        <f t="shared" si="5"/>
        <v>0</v>
      </c>
      <c r="G37" s="155"/>
      <c r="H37" s="155"/>
      <c r="I37" s="155"/>
      <c r="J37" s="155"/>
      <c r="K37" s="155"/>
      <c r="L37" s="155"/>
      <c r="M37" s="154"/>
      <c r="N37" s="154"/>
      <c r="O37" s="155"/>
      <c r="P37" s="155"/>
      <c r="Q37" s="155"/>
      <c r="R37" s="155"/>
      <c r="S37" s="155"/>
      <c r="T37" s="155"/>
      <c r="U37" s="155">
        <f t="shared" si="6"/>
        <v>0</v>
      </c>
      <c r="V37" s="156" t="e">
        <f t="shared" si="7"/>
        <v>#DIV/0!</v>
      </c>
      <c r="W37" s="156" t="e">
        <f t="shared" si="8"/>
        <v>#DIV/0!</v>
      </c>
      <c r="X37" s="156" t="e">
        <f t="shared" si="9"/>
        <v>#DIV/0!</v>
      </c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45" x14ac:dyDescent="0.3">
      <c r="A38" s="92"/>
      <c r="B38" s="117"/>
      <c r="C38" s="118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7"/>
      <c r="W38" s="147"/>
      <c r="X38" s="147"/>
    </row>
    <row r="39" spans="1:45" x14ac:dyDescent="0.3">
      <c r="A39" s="92"/>
      <c r="B39" s="75" t="s">
        <v>27</v>
      </c>
      <c r="C39" s="17"/>
      <c r="D39" s="72"/>
      <c r="E39" s="72"/>
      <c r="F39" s="72"/>
      <c r="G39" s="72"/>
      <c r="H39" s="72" t="s">
        <v>28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45" x14ac:dyDescent="0.3">
      <c r="A40" s="92"/>
      <c r="B40" s="121" t="s">
        <v>11</v>
      </c>
      <c r="C40" s="19" t="s">
        <v>29</v>
      </c>
      <c r="D40" s="121" t="s">
        <v>79</v>
      </c>
      <c r="E40" s="121" t="s">
        <v>30</v>
      </c>
      <c r="F40" s="121" t="s">
        <v>14</v>
      </c>
      <c r="G40" s="121" t="s">
        <v>31</v>
      </c>
      <c r="H40" s="121" t="s">
        <v>32</v>
      </c>
      <c r="I40" s="121" t="s">
        <v>15</v>
      </c>
      <c r="J40" s="121" t="s">
        <v>19</v>
      </c>
      <c r="K40" s="121" t="s">
        <v>20</v>
      </c>
      <c r="L40" s="121" t="s">
        <v>33</v>
      </c>
      <c r="M40" s="121" t="s">
        <v>24</v>
      </c>
      <c r="N40" s="121" t="s">
        <v>78</v>
      </c>
      <c r="O40" s="121" t="s">
        <v>34</v>
      </c>
      <c r="P40" s="121" t="s">
        <v>35</v>
      </c>
      <c r="Q40" s="121" t="s">
        <v>36</v>
      </c>
      <c r="R40" s="121" t="s">
        <v>37</v>
      </c>
      <c r="S40" s="121" t="s">
        <v>66</v>
      </c>
      <c r="T40" s="121" t="s">
        <v>69</v>
      </c>
      <c r="U40" s="38"/>
      <c r="V40" s="38"/>
      <c r="W40" s="38"/>
      <c r="X40" s="72"/>
    </row>
    <row r="41" spans="1:45" x14ac:dyDescent="0.3">
      <c r="A41" s="92">
        <v>1</v>
      </c>
      <c r="B41" s="117">
        <v>6</v>
      </c>
      <c r="C41" s="16" t="s">
        <v>119</v>
      </c>
      <c r="D41" s="154"/>
      <c r="E41" s="165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6" t="e">
        <f>I41/(H41-K41-M3)</f>
        <v>#DIV/0!</v>
      </c>
      <c r="T41" s="158" t="e">
        <f>G41/E41*7</f>
        <v>#DIV/0!</v>
      </c>
      <c r="U41" s="73"/>
      <c r="V41" s="38"/>
      <c r="W41" s="38"/>
      <c r="X41" s="72"/>
    </row>
    <row r="42" spans="1:45" x14ac:dyDescent="0.3">
      <c r="A42" s="92">
        <v>2</v>
      </c>
      <c r="B42" s="117">
        <v>8</v>
      </c>
      <c r="C42" s="16" t="s">
        <v>126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6" t="e">
        <f>I42/(H42-K42-M4)</f>
        <v>#DIV/0!</v>
      </c>
      <c r="T42" s="158" t="e">
        <f>G42/E42*7</f>
        <v>#DIV/0!</v>
      </c>
      <c r="U42" s="73"/>
      <c r="V42" s="38"/>
      <c r="W42" s="38"/>
      <c r="X42" s="72"/>
    </row>
    <row r="43" spans="1:45" x14ac:dyDescent="0.3">
      <c r="A43" s="92">
        <v>3</v>
      </c>
      <c r="B43" s="117">
        <v>55</v>
      </c>
      <c r="C43" s="16" t="s">
        <v>130</v>
      </c>
      <c r="D43" s="57">
        <v>1</v>
      </c>
      <c r="E43" s="148">
        <v>7</v>
      </c>
      <c r="F43" s="57">
        <v>5</v>
      </c>
      <c r="G43" s="57">
        <v>4</v>
      </c>
      <c r="H43" s="57">
        <v>26</v>
      </c>
      <c r="I43" s="57">
        <v>6</v>
      </c>
      <c r="J43" s="57">
        <v>1</v>
      </c>
      <c r="K43" s="57">
        <v>1</v>
      </c>
      <c r="L43" s="57">
        <v>0</v>
      </c>
      <c r="M43" s="57">
        <v>1</v>
      </c>
      <c r="N43" s="57">
        <v>8</v>
      </c>
      <c r="O43" s="57">
        <v>1</v>
      </c>
      <c r="P43" s="57">
        <v>0</v>
      </c>
      <c r="Q43" s="57">
        <v>1</v>
      </c>
      <c r="R43" s="57">
        <v>0</v>
      </c>
      <c r="S43" s="147">
        <f>I43/(H43-K43-M5)</f>
        <v>0.24</v>
      </c>
      <c r="T43" s="149">
        <f>G43/E43*7</f>
        <v>4</v>
      </c>
      <c r="U43" s="73"/>
      <c r="V43" s="38"/>
      <c r="W43" s="38"/>
      <c r="X43" s="72"/>
    </row>
    <row r="44" spans="1:45" x14ac:dyDescent="0.3">
      <c r="A44" s="92">
        <v>4</v>
      </c>
      <c r="B44" s="117">
        <v>43</v>
      </c>
      <c r="C44" s="16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5" t="e">
        <f>I44/(H44-K44-M6)</f>
        <v>#DIV/0!</v>
      </c>
      <c r="T44" s="155" t="e">
        <f>G44/E44*7</f>
        <v>#DIV/0!</v>
      </c>
      <c r="U44" s="73"/>
      <c r="V44" s="38"/>
      <c r="W44" s="38"/>
      <c r="X44" s="72"/>
    </row>
    <row r="45" spans="1:45" x14ac:dyDescent="0.3">
      <c r="A45" s="116"/>
      <c r="B45" s="145"/>
      <c r="C45" s="1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74"/>
      <c r="V45" s="74"/>
      <c r="W45" s="74"/>
      <c r="X45" s="74"/>
    </row>
    <row r="46" spans="1:45" x14ac:dyDescent="0.3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Game 21</vt:lpstr>
      <vt:lpstr>Game 22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Clancy</dc:creator>
  <cp:lastModifiedBy>Owner</cp:lastModifiedBy>
  <cp:lastPrinted>2013-09-04T02:14:59Z</cp:lastPrinted>
  <dcterms:created xsi:type="dcterms:W3CDTF">2001-02-27T16:22:20Z</dcterms:created>
  <dcterms:modified xsi:type="dcterms:W3CDTF">2013-09-05T02:46:00Z</dcterms:modified>
</cp:coreProperties>
</file>